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tabRatio="661"/>
  </bookViews>
  <sheets>
    <sheet name="はじめに" sheetId="1" r:id="rId1"/>
    <sheet name="入力シート" sheetId="2" r:id="rId2"/>
    <sheet name="参加申込書" sheetId="3" r:id="rId3"/>
    <sheet name="個人組合せ用" sheetId="10" r:id="rId4"/>
    <sheet name="プロ用" sheetId="12" r:id="rId5"/>
    <sheet name="運営用②" sheetId="11" r:id="rId6"/>
    <sheet name="個人CSV" sheetId="7" r:id="rId7"/>
    <sheet name="団体CSV" sheetId="8" r:id="rId8"/>
    <sheet name="学校情報" sheetId="9" r:id="rId9"/>
  </sheets>
  <definedNames>
    <definedName name="_xlnm.Print_Area" localSheetId="4">プロ用!$A$3:$Q$21</definedName>
    <definedName name="_xlnm.Print_Area" localSheetId="8">学校情報!$A$1:$H$21</definedName>
    <definedName name="_xlnm.Print_Area" localSheetId="3">個人組合せ用!$D$2:$Q$83</definedName>
    <definedName name="_xlnm.Print_Area" localSheetId="2">参加申込書!$A$1:$L$38</definedName>
    <definedName name="_xlnm.Print_Area" localSheetId="1">入力シート!$H$3:$U$23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2" l="1"/>
  <c r="T1" i="2" s="1"/>
  <c r="E5" i="10" l="1"/>
  <c r="C7" i="1"/>
  <c r="AO4" i="12" l="1"/>
  <c r="AT4" i="12" s="1"/>
  <c r="AK4" i="12"/>
  <c r="AL4" i="12" s="1"/>
  <c r="AM4" i="12" s="1"/>
  <c r="AN4" i="12" s="1"/>
  <c r="BF4" i="12"/>
  <c r="BG4" i="12" s="1"/>
  <c r="BH4" i="12" s="1"/>
  <c r="BI4" i="12" s="1"/>
  <c r="BB4" i="12"/>
  <c r="BC4" i="12" s="1"/>
  <c r="S6" i="12"/>
  <c r="S5" i="12"/>
  <c r="S4" i="12"/>
  <c r="R3" i="12"/>
  <c r="B6" i="12"/>
  <c r="B5" i="12"/>
  <c r="B4" i="12"/>
  <c r="A3" i="12"/>
  <c r="T4" i="12"/>
  <c r="AD9" i="12"/>
  <c r="Y10" i="12"/>
  <c r="AA9" i="12"/>
  <c r="AC8" i="12"/>
  <c r="Y8" i="12"/>
  <c r="X7" i="12"/>
  <c r="V10" i="12"/>
  <c r="AE6" i="12"/>
  <c r="Z7" i="12"/>
  <c r="Z8" i="12"/>
  <c r="W6" i="12"/>
  <c r="W7" i="12"/>
  <c r="V7" i="12"/>
  <c r="AF9" i="12"/>
  <c r="AG7" i="12"/>
  <c r="AF5" i="12"/>
  <c r="X4" i="12"/>
  <c r="Y6" i="12"/>
  <c r="AG4" i="12"/>
  <c r="AG9" i="12"/>
  <c r="V4" i="12"/>
  <c r="W10" i="12"/>
  <c r="V9" i="12"/>
  <c r="AH8" i="12"/>
  <c r="AH9" i="12"/>
  <c r="Z6" i="12"/>
  <c r="T10" i="12"/>
  <c r="Z4" i="12"/>
  <c r="U7" i="12"/>
  <c r="AC9" i="12"/>
  <c r="U4" i="12"/>
  <c r="AB6" i="12"/>
  <c r="AD6" i="12"/>
  <c r="W9" i="12"/>
  <c r="AB7" i="12"/>
  <c r="AC4" i="12"/>
  <c r="AB8" i="12"/>
  <c r="AB9" i="12"/>
  <c r="U9" i="12"/>
  <c r="Z5" i="12"/>
  <c r="D4" i="12"/>
  <c r="U8" i="12"/>
  <c r="AA10" i="12"/>
  <c r="X6" i="12"/>
  <c r="AA8" i="12"/>
  <c r="AH7" i="12"/>
  <c r="W8" i="12"/>
  <c r="AF8" i="12"/>
  <c r="Y4" i="12"/>
  <c r="AH6" i="12"/>
  <c r="AE4" i="12"/>
  <c r="X8" i="12"/>
  <c r="T5" i="12"/>
  <c r="X10" i="12"/>
  <c r="Z9" i="12"/>
  <c r="AD8" i="12"/>
  <c r="AA5" i="12"/>
  <c r="T7" i="12"/>
  <c r="U10" i="12"/>
  <c r="U5" i="12"/>
  <c r="T8" i="12"/>
  <c r="U6" i="12"/>
  <c r="W5" i="12"/>
  <c r="V8" i="12"/>
  <c r="Z10" i="12"/>
  <c r="AB5" i="12"/>
  <c r="AH4" i="12"/>
  <c r="AA7" i="12"/>
  <c r="AB10" i="12"/>
  <c r="V6" i="12"/>
  <c r="W4" i="12"/>
  <c r="AD7" i="12"/>
  <c r="AC10" i="12"/>
  <c r="Y5" i="12"/>
  <c r="AE8" i="12"/>
  <c r="AB4" i="12"/>
  <c r="M4" i="12"/>
  <c r="AE7" i="12"/>
  <c r="AE9" i="12"/>
  <c r="AF4" i="12"/>
  <c r="AF6" i="12"/>
  <c r="AF7" i="12"/>
  <c r="Y9" i="12"/>
  <c r="X9" i="12"/>
  <c r="AC6" i="12"/>
  <c r="Y7" i="12"/>
  <c r="AH5" i="12"/>
  <c r="AE5" i="12"/>
  <c r="T6" i="12"/>
  <c r="C4" i="12"/>
  <c r="AG5" i="12"/>
  <c r="X5" i="12"/>
  <c r="AC5" i="12"/>
  <c r="AA4" i="12"/>
  <c r="V5" i="12"/>
  <c r="AC7" i="12"/>
  <c r="AG8" i="12"/>
  <c r="AD5" i="12"/>
  <c r="G4" i="12"/>
  <c r="H4" i="12"/>
  <c r="AG6" i="12"/>
  <c r="T9" i="12"/>
  <c r="AD4" i="12"/>
  <c r="AA6" i="12"/>
  <c r="E4" i="12"/>
  <c r="BD4" i="12" l="1"/>
  <c r="BJ4" i="12"/>
  <c r="BK4" i="12"/>
  <c r="AJ5" i="12"/>
  <c r="AU4" i="12"/>
  <c r="AP4" i="12"/>
  <c r="BL4" i="12"/>
  <c r="G26" i="8"/>
  <c r="G14" i="8"/>
  <c r="F4" i="12"/>
  <c r="C5" i="12"/>
  <c r="AQ4" i="12" l="1"/>
  <c r="BM4" i="12"/>
  <c r="AV4" i="12"/>
  <c r="BA5" i="12"/>
  <c r="BE4" i="12"/>
  <c r="AK5" i="12"/>
  <c r="AO5" i="12"/>
  <c r="H17" i="8"/>
  <c r="H16" i="8"/>
  <c r="G17" i="8"/>
  <c r="G16" i="8"/>
  <c r="I4" i="12"/>
  <c r="N4" i="12"/>
  <c r="BB5" i="12" l="1"/>
  <c r="BF5" i="12"/>
  <c r="BN4" i="12"/>
  <c r="AL5" i="12"/>
  <c r="AW4" i="12"/>
  <c r="AR4" i="12"/>
  <c r="AT5" i="12"/>
  <c r="AP5" i="12"/>
  <c r="P32" i="8"/>
  <c r="R32" i="8" s="1"/>
  <c r="P31" i="8"/>
  <c r="R31" i="8" s="1"/>
  <c r="P30" i="8"/>
  <c r="R30" i="8" s="1"/>
  <c r="P29" i="8"/>
  <c r="Q29" i="8" s="1"/>
  <c r="P28" i="8"/>
  <c r="Q28" i="8" s="1"/>
  <c r="P27" i="8"/>
  <c r="R27" i="8" s="1"/>
  <c r="P26" i="8"/>
  <c r="Q26" i="8" s="1"/>
  <c r="P20" i="8"/>
  <c r="Q20" i="8" s="1"/>
  <c r="P19" i="8"/>
  <c r="R19" i="8" s="1"/>
  <c r="P18" i="8"/>
  <c r="Q18" i="8" s="1"/>
  <c r="P17" i="8"/>
  <c r="R17" i="8" s="1"/>
  <c r="P16" i="8"/>
  <c r="Q16" i="8" s="1"/>
  <c r="P15" i="8"/>
  <c r="R15" i="8" s="1"/>
  <c r="P14" i="8"/>
  <c r="Q14" i="8" s="1"/>
  <c r="D5" i="12"/>
  <c r="M5" i="12"/>
  <c r="J4" i="12"/>
  <c r="H5" i="12"/>
  <c r="O4" i="12"/>
  <c r="BK5" i="12" l="1"/>
  <c r="BG5" i="12"/>
  <c r="AS4" i="12"/>
  <c r="AM5" i="12"/>
  <c r="BC5" i="12"/>
  <c r="AX4" i="12"/>
  <c r="BO4" i="12"/>
  <c r="AQ5" i="12"/>
  <c r="AJ6" i="12"/>
  <c r="AU5" i="12"/>
  <c r="R16" i="8"/>
  <c r="R20" i="8"/>
  <c r="R28" i="8"/>
  <c r="R26" i="8"/>
  <c r="Q15" i="8"/>
  <c r="Q17" i="8"/>
  <c r="Q19" i="8"/>
  <c r="R14" i="8"/>
  <c r="R18" i="8"/>
  <c r="R29" i="8"/>
  <c r="Q32" i="8"/>
  <c r="Q27" i="8"/>
  <c r="Q31" i="8"/>
  <c r="Q30" i="8"/>
  <c r="C54" i="10"/>
  <c r="B54" i="10"/>
  <c r="C53" i="10"/>
  <c r="B53" i="10"/>
  <c r="C52" i="10"/>
  <c r="B52" i="10"/>
  <c r="C51" i="10"/>
  <c r="E16" i="7" s="1"/>
  <c r="B51" i="10"/>
  <c r="C50" i="10"/>
  <c r="B50" i="10"/>
  <c r="C49" i="10"/>
  <c r="B49" i="10"/>
  <c r="C16" i="10"/>
  <c r="B16" i="10"/>
  <c r="C15" i="10"/>
  <c r="M19" i="7" s="1"/>
  <c r="B15" i="10"/>
  <c r="C14" i="10"/>
  <c r="B14" i="10"/>
  <c r="C13" i="10"/>
  <c r="B13" i="10"/>
  <c r="C12" i="10"/>
  <c r="B12" i="10"/>
  <c r="C11" i="10"/>
  <c r="M17" i="7" s="1"/>
  <c r="B11" i="10"/>
  <c r="C10" i="10"/>
  <c r="B10" i="10"/>
  <c r="C9" i="10"/>
  <c r="B9" i="10"/>
  <c r="C8" i="10"/>
  <c r="B8" i="10"/>
  <c r="C7" i="10"/>
  <c r="M15" i="7" s="1"/>
  <c r="B7" i="10"/>
  <c r="C6" i="10"/>
  <c r="B6" i="10"/>
  <c r="C5" i="10"/>
  <c r="B5" i="10"/>
  <c r="L27" i="3"/>
  <c r="K27" i="3"/>
  <c r="J27" i="3"/>
  <c r="H27" i="3"/>
  <c r="L26" i="3"/>
  <c r="K26" i="3"/>
  <c r="J26" i="3"/>
  <c r="H26" i="3"/>
  <c r="L25" i="3"/>
  <c r="K25" i="3"/>
  <c r="J25" i="3"/>
  <c r="H25" i="3"/>
  <c r="L24" i="3"/>
  <c r="K24" i="3"/>
  <c r="J24" i="3"/>
  <c r="H24" i="3"/>
  <c r="L23" i="3"/>
  <c r="K23" i="3"/>
  <c r="J23" i="3"/>
  <c r="H23" i="3"/>
  <c r="L22" i="3"/>
  <c r="K22" i="3"/>
  <c r="J22" i="3"/>
  <c r="H22" i="3"/>
  <c r="L21" i="3"/>
  <c r="K21" i="3"/>
  <c r="J21" i="3"/>
  <c r="H21" i="3"/>
  <c r="L20" i="3"/>
  <c r="K20" i="3"/>
  <c r="J20" i="3"/>
  <c r="H20" i="3"/>
  <c r="L19" i="3"/>
  <c r="K19" i="3"/>
  <c r="J19" i="3"/>
  <c r="H19" i="3"/>
  <c r="L18" i="3"/>
  <c r="K18" i="3"/>
  <c r="J18" i="3"/>
  <c r="H18" i="3"/>
  <c r="L17" i="3"/>
  <c r="K17" i="3"/>
  <c r="J17" i="3"/>
  <c r="H17" i="3"/>
  <c r="L16" i="3"/>
  <c r="K16" i="3"/>
  <c r="J16" i="3"/>
  <c r="H16" i="3"/>
  <c r="L15" i="3"/>
  <c r="K15" i="3"/>
  <c r="J15" i="3"/>
  <c r="H15" i="3"/>
  <c r="L14" i="3"/>
  <c r="K14" i="3"/>
  <c r="J14" i="3"/>
  <c r="H14" i="3"/>
  <c r="L13" i="3"/>
  <c r="K13" i="3"/>
  <c r="J13" i="3"/>
  <c r="H13" i="3"/>
  <c r="L12" i="3"/>
  <c r="K12" i="3"/>
  <c r="J12" i="3"/>
  <c r="H12" i="3"/>
  <c r="L11" i="3"/>
  <c r="K11" i="3"/>
  <c r="J11" i="3"/>
  <c r="H11" i="3"/>
  <c r="L10" i="3"/>
  <c r="K10" i="3"/>
  <c r="J10" i="3"/>
  <c r="H10" i="3"/>
  <c r="L9" i="3"/>
  <c r="K9" i="3"/>
  <c r="J9" i="3"/>
  <c r="H9" i="3"/>
  <c r="F27" i="3"/>
  <c r="E27" i="3"/>
  <c r="D27" i="3"/>
  <c r="B27" i="3"/>
  <c r="F26" i="3"/>
  <c r="E26" i="3"/>
  <c r="D26" i="3"/>
  <c r="B26" i="3"/>
  <c r="F25" i="3"/>
  <c r="E25" i="3"/>
  <c r="D25" i="3"/>
  <c r="B25" i="3"/>
  <c r="F24" i="3"/>
  <c r="E24" i="3"/>
  <c r="D24" i="3"/>
  <c r="B24" i="3"/>
  <c r="F23" i="3"/>
  <c r="E23" i="3"/>
  <c r="D23" i="3"/>
  <c r="B23" i="3"/>
  <c r="F22" i="3"/>
  <c r="E22" i="3"/>
  <c r="D22" i="3"/>
  <c r="B22" i="3"/>
  <c r="F21" i="3"/>
  <c r="E21" i="3"/>
  <c r="D21" i="3"/>
  <c r="B21" i="3"/>
  <c r="F20" i="3"/>
  <c r="E20" i="3"/>
  <c r="D20" i="3"/>
  <c r="B20" i="3"/>
  <c r="F19" i="3"/>
  <c r="E19" i="3"/>
  <c r="D19" i="3"/>
  <c r="B19" i="3"/>
  <c r="F18" i="3"/>
  <c r="E18" i="3"/>
  <c r="D18" i="3"/>
  <c r="B18" i="3"/>
  <c r="F17" i="3"/>
  <c r="E17" i="3"/>
  <c r="D17" i="3"/>
  <c r="B17" i="3"/>
  <c r="F16" i="3"/>
  <c r="E16" i="3"/>
  <c r="D16" i="3"/>
  <c r="B16" i="3"/>
  <c r="F15" i="3"/>
  <c r="E15" i="3"/>
  <c r="D15" i="3"/>
  <c r="B15" i="3"/>
  <c r="F14" i="3"/>
  <c r="E14" i="3"/>
  <c r="D14" i="3"/>
  <c r="B14" i="3"/>
  <c r="F13" i="3"/>
  <c r="E13" i="3"/>
  <c r="D13" i="3"/>
  <c r="B13" i="3"/>
  <c r="F12" i="3"/>
  <c r="E12" i="3"/>
  <c r="D12" i="3"/>
  <c r="B12" i="3"/>
  <c r="F11" i="3"/>
  <c r="E11" i="3"/>
  <c r="D11" i="3"/>
  <c r="B11" i="3"/>
  <c r="F10" i="3"/>
  <c r="E10" i="3"/>
  <c r="D10" i="3"/>
  <c r="B10" i="3"/>
  <c r="F9" i="3"/>
  <c r="E9" i="3"/>
  <c r="D9" i="3"/>
  <c r="B9" i="3"/>
  <c r="Q4" i="12"/>
  <c r="P4" i="12"/>
  <c r="C6" i="12"/>
  <c r="L4" i="12"/>
  <c r="K4" i="12"/>
  <c r="I5" i="12"/>
  <c r="E5" i="12"/>
  <c r="BD5" i="12" l="1"/>
  <c r="BH5" i="12"/>
  <c r="AR5" i="12"/>
  <c r="AN5" i="12"/>
  <c r="BL5" i="12"/>
  <c r="BA6" i="12"/>
  <c r="AV5" i="12"/>
  <c r="AO6" i="12"/>
  <c r="AK6" i="12"/>
  <c r="F5" i="10"/>
  <c r="M6" i="7"/>
  <c r="F7" i="10"/>
  <c r="M7" i="7"/>
  <c r="F9" i="10"/>
  <c r="M8" i="7"/>
  <c r="F11" i="10"/>
  <c r="M9" i="7"/>
  <c r="F13" i="10"/>
  <c r="M10" i="7"/>
  <c r="F15" i="10"/>
  <c r="M11" i="7"/>
  <c r="F49" i="10"/>
  <c r="E6" i="7"/>
  <c r="F51" i="10"/>
  <c r="E8" i="7"/>
  <c r="F53" i="10"/>
  <c r="E10" i="7"/>
  <c r="F6" i="10"/>
  <c r="N6" i="7"/>
  <c r="F8" i="10"/>
  <c r="N7" i="7"/>
  <c r="F10" i="10"/>
  <c r="N8" i="7"/>
  <c r="F12" i="10"/>
  <c r="N9" i="7"/>
  <c r="F14" i="10"/>
  <c r="N10" i="7"/>
  <c r="F16" i="10"/>
  <c r="N11" i="7"/>
  <c r="F50" i="10"/>
  <c r="E7" i="7"/>
  <c r="F52" i="10"/>
  <c r="E9" i="7"/>
  <c r="F54" i="10"/>
  <c r="E11" i="7"/>
  <c r="M5" i="10"/>
  <c r="M14" i="7"/>
  <c r="M15" i="10"/>
  <c r="M50" i="10"/>
  <c r="E15" i="7"/>
  <c r="M52" i="10"/>
  <c r="E17" i="7"/>
  <c r="M54" i="10"/>
  <c r="E19" i="7"/>
  <c r="M9" i="10"/>
  <c r="M16" i="7"/>
  <c r="M13" i="10"/>
  <c r="M18" i="7"/>
  <c r="M11" i="10"/>
  <c r="M6" i="10"/>
  <c r="N14" i="7"/>
  <c r="M8" i="10"/>
  <c r="N15" i="7"/>
  <c r="M10" i="10"/>
  <c r="N16" i="7"/>
  <c r="M12" i="10"/>
  <c r="N17" i="7"/>
  <c r="M14" i="10"/>
  <c r="N18" i="7"/>
  <c r="M16" i="10"/>
  <c r="N19" i="7"/>
  <c r="M51" i="10"/>
  <c r="M7" i="10"/>
  <c r="M49" i="10"/>
  <c r="E14" i="7"/>
  <c r="M53" i="10"/>
  <c r="E18" i="7"/>
  <c r="C34" i="3"/>
  <c r="G34" i="3" s="1"/>
  <c r="C33" i="3"/>
  <c r="G33" i="3" s="1"/>
  <c r="G5" i="12"/>
  <c r="H6" i="12"/>
  <c r="N5" i="12"/>
  <c r="J5" i="12"/>
  <c r="BB6" i="12" l="1"/>
  <c r="BF6" i="12"/>
  <c r="BM5" i="12"/>
  <c r="AW5" i="12"/>
  <c r="AL6" i="12"/>
  <c r="BI5" i="12"/>
  <c r="AS5" i="12"/>
  <c r="BE5" i="12"/>
  <c r="AP6" i="12"/>
  <c r="AT6" i="12"/>
  <c r="J34" i="3"/>
  <c r="L22" i="8"/>
  <c r="K19" i="8"/>
  <c r="L17" i="8"/>
  <c r="K17" i="8"/>
  <c r="J17" i="8"/>
  <c r="F5" i="12"/>
  <c r="O5" i="12"/>
  <c r="D6" i="12"/>
  <c r="M6" i="12"/>
  <c r="L5" i="12"/>
  <c r="AQ6" i="12" l="1"/>
  <c r="AM6" i="12"/>
  <c r="BN5" i="12"/>
  <c r="BG6" i="12"/>
  <c r="BK6" i="12"/>
  <c r="BJ5" i="12"/>
  <c r="AX5" i="12"/>
  <c r="BC6" i="12"/>
  <c r="AJ7" i="12"/>
  <c r="AU6" i="12"/>
  <c r="L34" i="8"/>
  <c r="K31" i="8"/>
  <c r="L29" i="8"/>
  <c r="K29" i="8"/>
  <c r="J29" i="8"/>
  <c r="G29" i="8"/>
  <c r="G28" i="8"/>
  <c r="H28" i="8" s="1"/>
  <c r="M30" i="8" s="1"/>
  <c r="K30" i="8" s="1"/>
  <c r="H27" i="8"/>
  <c r="M28" i="8" s="1"/>
  <c r="M22" i="8"/>
  <c r="L21" i="8" s="1"/>
  <c r="H15" i="8"/>
  <c r="I6" i="12"/>
  <c r="K5" i="12"/>
  <c r="P5" i="12"/>
  <c r="C7" i="12"/>
  <c r="Q5" i="12"/>
  <c r="BH6" i="12" l="1"/>
  <c r="BD6" i="12"/>
  <c r="AN6" i="12"/>
  <c r="AV6" i="12"/>
  <c r="BL6" i="12"/>
  <c r="BA7" i="12"/>
  <c r="BO5" i="12"/>
  <c r="AR6" i="12"/>
  <c r="AO7" i="12"/>
  <c r="AK7" i="12"/>
  <c r="G30" i="8"/>
  <c r="G18" i="8"/>
  <c r="G13" i="8" s="1"/>
  <c r="L28" i="8"/>
  <c r="J28" i="8"/>
  <c r="K28" i="8"/>
  <c r="M18" i="8"/>
  <c r="K18" i="8" s="1"/>
  <c r="M16" i="8"/>
  <c r="H29" i="8"/>
  <c r="M34" i="8" s="1"/>
  <c r="L33" i="8" s="1"/>
  <c r="G25" i="8"/>
  <c r="O21" i="8"/>
  <c r="E6" i="12"/>
  <c r="F6" i="12"/>
  <c r="H7" i="12"/>
  <c r="G6" i="12"/>
  <c r="J6" i="12"/>
  <c r="BB7" i="12" l="1"/>
  <c r="BF7" i="12"/>
  <c r="AW6" i="12"/>
  <c r="BE6" i="12"/>
  <c r="AS6" i="12"/>
  <c r="BM6" i="12"/>
  <c r="AL7" i="12"/>
  <c r="BI6" i="12"/>
  <c r="AT7" i="12"/>
  <c r="AP7" i="12"/>
  <c r="B18" i="8"/>
  <c r="B22" i="8"/>
  <c r="B17" i="8"/>
  <c r="B23" i="8"/>
  <c r="T26" i="8"/>
  <c r="T14" i="8"/>
  <c r="L16" i="8"/>
  <c r="J16" i="8"/>
  <c r="B16" i="8" s="1"/>
  <c r="K16" i="8"/>
  <c r="B35" i="8"/>
  <c r="B33" i="8"/>
  <c r="B34" i="8"/>
  <c r="B30" i="8"/>
  <c r="B29" i="8"/>
  <c r="B28" i="8"/>
  <c r="K6" i="12"/>
  <c r="M7" i="12"/>
  <c r="D7" i="12"/>
  <c r="N6" i="12"/>
  <c r="O6" i="12"/>
  <c r="AM7" i="12" l="1"/>
  <c r="AX6" i="12"/>
  <c r="BK7" i="12"/>
  <c r="BG7" i="12"/>
  <c r="BJ6" i="12"/>
  <c r="BN6" i="12"/>
  <c r="BC7" i="12"/>
  <c r="AQ7" i="12"/>
  <c r="AU7" i="12"/>
  <c r="AJ8" i="12"/>
  <c r="O33" i="8"/>
  <c r="T27" i="8"/>
  <c r="T28" i="8" s="1"/>
  <c r="T29" i="8" s="1"/>
  <c r="T30" i="8" s="1"/>
  <c r="T31" i="8" s="1"/>
  <c r="T32" i="8" s="1"/>
  <c r="P34" i="8" s="1"/>
  <c r="T15" i="8"/>
  <c r="T16" i="8" s="1"/>
  <c r="T17" i="8" s="1"/>
  <c r="T18" i="8" s="1"/>
  <c r="T19" i="8" s="1"/>
  <c r="T20" i="8" s="1"/>
  <c r="P22" i="8" s="1"/>
  <c r="S26" i="8"/>
  <c r="S27" i="8" s="1"/>
  <c r="S28" i="8" s="1"/>
  <c r="S29" i="8" s="1"/>
  <c r="S30" i="8" s="1"/>
  <c r="S31" i="8" s="1"/>
  <c r="S32" i="8" s="1"/>
  <c r="P33" i="8" s="1"/>
  <c r="S14" i="8"/>
  <c r="S15" i="8" s="1"/>
  <c r="S16" i="8" s="1"/>
  <c r="S17" i="8" s="1"/>
  <c r="S18" i="8" s="1"/>
  <c r="S19" i="8" s="1"/>
  <c r="S20" i="8" s="1"/>
  <c r="E7" i="12"/>
  <c r="I7" i="12"/>
  <c r="L6" i="12"/>
  <c r="BH7" i="12" l="1"/>
  <c r="AR7" i="12"/>
  <c r="BO6" i="12"/>
  <c r="BA8" i="12"/>
  <c r="BL7" i="12"/>
  <c r="AV7" i="12"/>
  <c r="BD7" i="12"/>
  <c r="AN7" i="12"/>
  <c r="AO8" i="12"/>
  <c r="AK8" i="12"/>
  <c r="P21" i="8"/>
  <c r="Q21" i="8" s="1"/>
  <c r="M20" i="8" s="1"/>
  <c r="Q34" i="8"/>
  <c r="M33" i="8" s="1"/>
  <c r="J32" i="8" s="1"/>
  <c r="Q33" i="8"/>
  <c r="M32" i="8" s="1"/>
  <c r="Q22" i="8"/>
  <c r="M21" i="8" s="1"/>
  <c r="C8" i="12"/>
  <c r="N7" i="12"/>
  <c r="Q6" i="12"/>
  <c r="P6" i="12"/>
  <c r="J7" i="12"/>
  <c r="G7" i="12"/>
  <c r="BE7" i="12" l="1"/>
  <c r="BB8" i="12"/>
  <c r="BF8" i="12"/>
  <c r="AS7" i="12"/>
  <c r="AW7" i="12"/>
  <c r="AL8" i="12"/>
  <c r="BM7" i="12"/>
  <c r="BI7" i="12"/>
  <c r="AT8" i="12"/>
  <c r="AP8" i="12"/>
  <c r="K33" i="8"/>
  <c r="L32" i="8"/>
  <c r="B32" i="8" s="1"/>
  <c r="K21" i="8"/>
  <c r="B21" i="8" s="1"/>
  <c r="J20" i="8"/>
  <c r="L20" i="8"/>
  <c r="J31" i="8"/>
  <c r="L31" i="8"/>
  <c r="K32" i="8"/>
  <c r="J19" i="8"/>
  <c r="B19" i="8" s="1"/>
  <c r="L19" i="8"/>
  <c r="K20" i="8"/>
  <c r="H2" i="11"/>
  <c r="B14" i="7" s="1"/>
  <c r="C2" i="11"/>
  <c r="H6" i="7" s="1"/>
  <c r="F2" i="10"/>
  <c r="H8" i="3"/>
  <c r="B8" i="3"/>
  <c r="H8" i="12"/>
  <c r="K7" i="12"/>
  <c r="F7" i="12"/>
  <c r="L7" i="12"/>
  <c r="M8" i="12"/>
  <c r="BC8" i="12" l="1"/>
  <c r="BJ7" i="12"/>
  <c r="AM8" i="12"/>
  <c r="BN7" i="12"/>
  <c r="AX7" i="12"/>
  <c r="AQ8" i="12"/>
  <c r="BK8" i="12"/>
  <c r="BG8" i="12"/>
  <c r="AJ9" i="12"/>
  <c r="AU8" i="12"/>
  <c r="B20" i="8"/>
  <c r="B31" i="8"/>
  <c r="D14" i="7"/>
  <c r="E2" i="11"/>
  <c r="B6" i="7" s="1"/>
  <c r="D6" i="7" s="1"/>
  <c r="L6" i="7"/>
  <c r="F3" i="11"/>
  <c r="H15" i="7" s="1"/>
  <c r="F7" i="11"/>
  <c r="H19" i="7" s="1"/>
  <c r="H4" i="11"/>
  <c r="B16" i="7" s="1"/>
  <c r="D2" i="11"/>
  <c r="I6" i="7" s="1"/>
  <c r="D3" i="11"/>
  <c r="I7" i="7" s="1"/>
  <c r="D4" i="11"/>
  <c r="I8" i="7" s="1"/>
  <c r="D5" i="11"/>
  <c r="I9" i="7" s="1"/>
  <c r="D6" i="11"/>
  <c r="I10" i="7" s="1"/>
  <c r="D7" i="11"/>
  <c r="I11" i="7" s="1"/>
  <c r="E3" i="11"/>
  <c r="B7" i="7" s="1"/>
  <c r="E5" i="11"/>
  <c r="B9" i="7" s="1"/>
  <c r="E7" i="11"/>
  <c r="B11" i="7" s="1"/>
  <c r="F5" i="11"/>
  <c r="H17" i="7" s="1"/>
  <c r="H6" i="11"/>
  <c r="B18" i="7" s="1"/>
  <c r="G2" i="11"/>
  <c r="I14" i="7" s="1"/>
  <c r="G3" i="11"/>
  <c r="I15" i="7" s="1"/>
  <c r="G4" i="11"/>
  <c r="I16" i="7" s="1"/>
  <c r="G5" i="11"/>
  <c r="I17" i="7" s="1"/>
  <c r="G6" i="11"/>
  <c r="I18" i="7" s="1"/>
  <c r="G7" i="11"/>
  <c r="I19" i="7" s="1"/>
  <c r="H3" i="11"/>
  <c r="B15" i="7" s="1"/>
  <c r="H5" i="11"/>
  <c r="B17" i="7" s="1"/>
  <c r="H7" i="11"/>
  <c r="B19" i="7" s="1"/>
  <c r="F2" i="11"/>
  <c r="H14" i="7" s="1"/>
  <c r="F4" i="11"/>
  <c r="H16" i="7" s="1"/>
  <c r="F6" i="11"/>
  <c r="H18" i="7" s="1"/>
  <c r="C3" i="11"/>
  <c r="H7" i="7" s="1"/>
  <c r="C4" i="11"/>
  <c r="H8" i="7" s="1"/>
  <c r="C5" i="11"/>
  <c r="H9" i="7" s="1"/>
  <c r="C6" i="11"/>
  <c r="H10" i="7" s="1"/>
  <c r="C7" i="11"/>
  <c r="H11" i="7" s="1"/>
  <c r="E4" i="11"/>
  <c r="B8" i="7" s="1"/>
  <c r="E6" i="11"/>
  <c r="B10" i="7" s="1"/>
  <c r="M2" i="10"/>
  <c r="F46" i="10"/>
  <c r="M46" i="10" s="1"/>
  <c r="F8" i="3"/>
  <c r="E8" i="3"/>
  <c r="D8" i="3"/>
  <c r="L8" i="3"/>
  <c r="K8" i="3"/>
  <c r="J8" i="3"/>
  <c r="B4" i="3"/>
  <c r="B31" i="3" s="1"/>
  <c r="D1" i="3"/>
  <c r="I38" i="3"/>
  <c r="C38" i="3"/>
  <c r="H30" i="3"/>
  <c r="E8" i="12"/>
  <c r="D8" i="12"/>
  <c r="O7" i="12"/>
  <c r="I8" i="12"/>
  <c r="P7" i="12"/>
  <c r="Q7" i="12"/>
  <c r="C9" i="2" l="1"/>
  <c r="H4" i="3" s="1"/>
  <c r="C8" i="2"/>
  <c r="B5" i="3" s="1"/>
  <c r="C7" i="2"/>
  <c r="G31" i="3" s="1"/>
  <c r="BH8" i="12"/>
  <c r="AR8" i="12"/>
  <c r="BO7" i="12"/>
  <c r="BL8" i="12"/>
  <c r="BA9" i="12"/>
  <c r="AV8" i="12"/>
  <c r="AN8" i="12"/>
  <c r="BD8" i="12"/>
  <c r="AK9" i="12"/>
  <c r="AO9" i="12"/>
  <c r="C15" i="7"/>
  <c r="D15" i="7"/>
  <c r="L17" i="7"/>
  <c r="J17" i="7"/>
  <c r="D16" i="7"/>
  <c r="C16" i="7"/>
  <c r="J15" i="7"/>
  <c r="L15" i="7"/>
  <c r="D19" i="7"/>
  <c r="C19" i="7"/>
  <c r="J18" i="7"/>
  <c r="K18" i="7" s="1"/>
  <c r="L18" i="7"/>
  <c r="C17" i="7"/>
  <c r="D17" i="7"/>
  <c r="D18" i="7"/>
  <c r="C18" i="7"/>
  <c r="J16" i="7"/>
  <c r="K16" i="7" s="1"/>
  <c r="L16" i="7"/>
  <c r="J14" i="7"/>
  <c r="K14" i="7" s="1"/>
  <c r="L14" i="7"/>
  <c r="J19" i="7"/>
  <c r="L19" i="7"/>
  <c r="C6" i="7"/>
  <c r="J10" i="7"/>
  <c r="K10" i="7" s="1"/>
  <c r="L10" i="7"/>
  <c r="D11" i="7"/>
  <c r="C11" i="7"/>
  <c r="L8" i="7"/>
  <c r="D7" i="7"/>
  <c r="C7" i="7"/>
  <c r="D10" i="7"/>
  <c r="L9" i="7"/>
  <c r="D8" i="7"/>
  <c r="L11" i="7"/>
  <c r="J11" i="7"/>
  <c r="K11" i="7" s="1"/>
  <c r="L7" i="7"/>
  <c r="D9" i="7"/>
  <c r="C9" i="7"/>
  <c r="B1" i="3"/>
  <c r="C9" i="12"/>
  <c r="H9" i="12"/>
  <c r="N8" i="12"/>
  <c r="F8" i="12"/>
  <c r="J8" i="12"/>
  <c r="B8" i="8" l="1"/>
  <c r="B6" i="8"/>
  <c r="C6" i="8" s="1"/>
  <c r="AL9" i="12"/>
  <c r="BM8" i="12"/>
  <c r="AS8" i="12"/>
  <c r="BE8" i="12"/>
  <c r="AW8" i="12"/>
  <c r="BF9" i="12"/>
  <c r="BB9" i="12"/>
  <c r="BI8" i="12"/>
  <c r="AT9" i="12"/>
  <c r="AP9" i="12"/>
  <c r="J9" i="7"/>
  <c r="K9" i="7" s="1"/>
  <c r="J7" i="7"/>
  <c r="K7" i="7" s="1"/>
  <c r="C8" i="7"/>
  <c r="C10" i="7"/>
  <c r="J8" i="7"/>
  <c r="K8" i="7" s="1"/>
  <c r="E7" i="10"/>
  <c r="E9" i="10" s="1"/>
  <c r="E11" i="10" s="1"/>
  <c r="E13" i="10" s="1"/>
  <c r="E15" i="10" s="1"/>
  <c r="A2" i="11"/>
  <c r="A3" i="11" s="1"/>
  <c r="A4" i="11" s="1"/>
  <c r="A5" i="11" s="1"/>
  <c r="A6" i="11" s="1"/>
  <c r="A7" i="11" s="1"/>
  <c r="L5" i="10"/>
  <c r="E49" i="10"/>
  <c r="E50" i="10" s="1"/>
  <c r="E51" i="10" s="1"/>
  <c r="E52" i="10" s="1"/>
  <c r="E53" i="10" s="1"/>
  <c r="E54" i="10" s="1"/>
  <c r="H26" i="8"/>
  <c r="M27" i="8" s="1"/>
  <c r="H14" i="8"/>
  <c r="M15" i="8" s="1"/>
  <c r="B2" i="11"/>
  <c r="B3" i="11" s="1"/>
  <c r="B4" i="11" s="1"/>
  <c r="B5" i="11" s="1"/>
  <c r="B6" i="11" s="1"/>
  <c r="B7" i="11" s="1"/>
  <c r="C8" i="8"/>
  <c r="C14" i="7"/>
  <c r="J6" i="7"/>
  <c r="K6" i="7" s="1"/>
  <c r="K19" i="7"/>
  <c r="K15" i="7"/>
  <c r="K17" i="7"/>
  <c r="D9" i="12"/>
  <c r="L8" i="12"/>
  <c r="O8" i="12"/>
  <c r="G8" i="12"/>
  <c r="K8" i="12"/>
  <c r="BK9" i="12" l="1"/>
  <c r="BG9" i="12"/>
  <c r="BN8" i="12"/>
  <c r="BJ8" i="12"/>
  <c r="AQ9" i="12"/>
  <c r="BC9" i="12"/>
  <c r="AX8" i="12"/>
  <c r="AM9" i="12"/>
  <c r="AJ10" i="12"/>
  <c r="AU9" i="12"/>
  <c r="L15" i="8"/>
  <c r="J15" i="8"/>
  <c r="K15" i="8"/>
  <c r="L7" i="10"/>
  <c r="L9" i="10" s="1"/>
  <c r="L11" i="10" s="1"/>
  <c r="L13" i="10" s="1"/>
  <c r="L15" i="10" s="1"/>
  <c r="L49" i="10"/>
  <c r="L50" i="10" s="1"/>
  <c r="L51" i="10" s="1"/>
  <c r="L52" i="10" s="1"/>
  <c r="L53" i="10" s="1"/>
  <c r="L54" i="10" s="1"/>
  <c r="L27" i="8"/>
  <c r="J27" i="8"/>
  <c r="B27" i="8" s="1"/>
  <c r="K27" i="8"/>
  <c r="P8" i="12"/>
  <c r="E9" i="12"/>
  <c r="I9" i="12"/>
  <c r="M9" i="12"/>
  <c r="AR9" i="12" l="1"/>
  <c r="BO8" i="12"/>
  <c r="BH9" i="12"/>
  <c r="AN9" i="12"/>
  <c r="BD9" i="12"/>
  <c r="BL9" i="12"/>
  <c r="BA10" i="12"/>
  <c r="AV9" i="12"/>
  <c r="AO10" i="12"/>
  <c r="AK10" i="12"/>
  <c r="B15" i="8"/>
  <c r="G9" i="12"/>
  <c r="Q8" i="12"/>
  <c r="J9" i="12"/>
  <c r="N9" i="12"/>
  <c r="C10" i="12"/>
  <c r="AP10" i="12" l="1"/>
  <c r="BM9" i="12"/>
  <c r="AW9" i="12"/>
  <c r="AL10" i="12"/>
  <c r="BB10" i="12"/>
  <c r="BF10" i="12"/>
  <c r="BE9" i="12"/>
  <c r="BI9" i="12"/>
  <c r="AS9" i="12"/>
  <c r="O9" i="12"/>
  <c r="K9" i="12"/>
  <c r="D10" i="12"/>
  <c r="F9" i="12"/>
  <c r="AM10" i="12" l="1"/>
  <c r="BN9" i="12"/>
  <c r="BG10" i="12"/>
  <c r="BJ9" i="12"/>
  <c r="BC10" i="12"/>
  <c r="AX9" i="12"/>
  <c r="AQ10" i="12"/>
  <c r="E10" i="12"/>
  <c r="H10" i="12"/>
  <c r="Q9" i="12"/>
  <c r="P9" i="12"/>
  <c r="L9" i="12"/>
  <c r="BO9" i="12" l="1"/>
  <c r="BH10" i="12"/>
  <c r="AR10" i="12"/>
  <c r="BD10" i="12"/>
  <c r="AN10" i="12"/>
  <c r="F10" i="12"/>
  <c r="I10" i="12"/>
  <c r="G10" i="12"/>
  <c r="AS10" i="12" l="1"/>
  <c r="BI10" i="12"/>
  <c r="BE10" i="12"/>
  <c r="K10" i="12"/>
  <c r="J10" i="12"/>
  <c r="BJ10" i="12" l="1"/>
  <c r="L10" i="12"/>
</calcChain>
</file>

<file path=xl/sharedStrings.xml><?xml version="1.0" encoding="utf-8"?>
<sst xmlns="http://schemas.openxmlformats.org/spreadsheetml/2006/main" count="635" uniqueCount="384">
  <si>
    <t>下越地区バドミントン部顧問　各位</t>
  </si>
  <si>
    <t>①</t>
  </si>
  <si>
    <t>②</t>
  </si>
  <si>
    <t>③</t>
  </si>
  <si>
    <t>フォント等は調整してありますので、そのまま入力し、要項記載のメールに添付して送信願います。</t>
  </si>
  <si>
    <t>④</t>
  </si>
  <si>
    <t>⑤</t>
  </si>
  <si>
    <t>この方法での申込みが難しい場合は連絡をください。対応いたします。</t>
  </si>
  <si>
    <t>各校へ要項等到着から締め切りまで期間が短く、大変申し訳ございません。何卒よろしくお願いいたします。</t>
  </si>
  <si>
    <t>⑥</t>
  </si>
  <si>
    <t>※男女を兼ねる場合には、両方へ入力をお願いします。</t>
  </si>
  <si>
    <t>男子顧問→</t>
  </si>
  <si>
    <t>女子顧問→</t>
  </si>
  <si>
    <t>⑦</t>
  </si>
  <si>
    <t>組み合わせ会議の出席について。</t>
  </si>
  <si>
    <t>出席顧問→</t>
  </si>
  <si>
    <t>弁当</t>
  </si>
  <si>
    <t>必要</t>
  </si>
  <si>
    <t>お弁当→</t>
  </si>
  <si>
    <t>不要</t>
  </si>
  <si>
    <t>※お弁当の、要・不要のチェックをお願いします。</t>
  </si>
  <si>
    <t>連絡先</t>
  </si>
  <si>
    <t>メールの件名：</t>
    <phoneticPr fontId="1"/>
  </si>
  <si>
    <t>申込書のファイル名：</t>
    <phoneticPr fontId="1"/>
  </si>
  <si>
    <t>〇〇高校申込（男子または女子）</t>
    <phoneticPr fontId="1"/>
  </si>
  <si>
    <r>
      <t>「参加申込書」と「参加料」のみ、</t>
    </r>
    <r>
      <rPr>
        <b/>
        <sz val="12"/>
        <rFont val="BIZ UDP明朝 Medium"/>
        <family val="1"/>
        <charset val="128"/>
      </rPr>
      <t>顧問会議当日に持参願います。</t>
    </r>
  </si>
  <si>
    <r>
      <t>参加申込書　A４たて</t>
    </r>
    <r>
      <rPr>
        <sz val="12"/>
        <color indexed="10"/>
        <rFont val="BIZ UDP明朝 Medium"/>
        <family val="1"/>
        <charset val="128"/>
      </rPr>
      <t>（</t>
    </r>
    <r>
      <rPr>
        <b/>
        <sz val="12"/>
        <color indexed="10"/>
        <rFont val="BIZ UDP明朝 Medium"/>
        <family val="1"/>
        <charset val="128"/>
      </rPr>
      <t>校長印が必要</t>
    </r>
    <r>
      <rPr>
        <sz val="12"/>
        <color indexed="10"/>
        <rFont val="BIZ UDP明朝 Medium"/>
        <family val="1"/>
        <charset val="128"/>
      </rPr>
      <t>ですのでお忘れなく）</t>
    </r>
    <phoneticPr fontId="1"/>
  </si>
  <si>
    <r>
      <t>入力シートのみ</t>
    </r>
    <r>
      <rPr>
        <b/>
        <i/>
        <sz val="12"/>
        <color indexed="10"/>
        <rFont val="BIZ UDP明朝 Medium"/>
        <family val="1"/>
        <charset val="128"/>
      </rPr>
      <t>入力例を参考に</t>
    </r>
    <r>
      <rPr>
        <sz val="12"/>
        <rFont val="BIZ UDP明朝 Medium"/>
        <family val="1"/>
        <charset val="128"/>
      </rPr>
      <t>作業をして下さい。</t>
    </r>
    <phoneticPr fontId="1"/>
  </si>
  <si>
    <t>他のシートには保護をかけてありますのでご了承ください。※保護をかけていますが、印刷は可能です。</t>
    <phoneticPr fontId="1"/>
  </si>
  <si>
    <t>右の表に顧問名を入れてください</t>
    <rPh sb="0" eb="1">
      <t>ミギ</t>
    </rPh>
    <phoneticPr fontId="1"/>
  </si>
  <si>
    <t>（出席される方のお名前を入力ください。）</t>
    <phoneticPr fontId="1"/>
  </si>
  <si>
    <t>（なお、お弁当の必要・不要についてもお願いします。）</t>
    <phoneticPr fontId="1"/>
  </si>
  <si>
    <t>これは、プログラムの顧問名簿及び進行表に反映される</t>
    <phoneticPr fontId="1"/>
  </si>
  <si>
    <t>ものです。姓と名の間に全角のスペースを入力してください。</t>
    <rPh sb="5" eb="6">
      <t>セイ</t>
    </rPh>
    <rPh sb="7" eb="8">
      <t>メイ</t>
    </rPh>
    <rPh sb="9" eb="10">
      <t>アイダ</t>
    </rPh>
    <rPh sb="11" eb="13">
      <t>ゼンカク</t>
    </rPh>
    <rPh sb="19" eb="21">
      <t>ニュウリョク</t>
    </rPh>
    <phoneticPr fontId="1"/>
  </si>
  <si>
    <t>村上高等学校</t>
  </si>
  <si>
    <t>０２５４－５３－２１０９</t>
  </si>
  <si>
    <t>（村上）</t>
  </si>
  <si>
    <t>村上</t>
  </si>
  <si>
    <t>村上桜ヶ丘高等学校</t>
  </si>
  <si>
    <t>０２５４－５２－５２０１</t>
  </si>
  <si>
    <t>（村上桜ヶ丘）</t>
  </si>
  <si>
    <t>村上桜ヶ丘</t>
  </si>
  <si>
    <t>基本情報</t>
  </si>
  <si>
    <t>村上中等教育学校</t>
  </si>
  <si>
    <t>０２５４－５２－５１１５</t>
  </si>
  <si>
    <t>（村上中等）</t>
  </si>
  <si>
    <t>村上中等</t>
  </si>
  <si>
    <t>学校名</t>
  </si>
  <si>
    <t>中条高等学校</t>
  </si>
  <si>
    <t>０２５４－４３－２０４７</t>
  </si>
  <si>
    <t>（中条）</t>
  </si>
  <si>
    <t>中条</t>
  </si>
  <si>
    <t>校長名</t>
  </si>
  <si>
    <t>新発田高等学校</t>
  </si>
  <si>
    <t>０２５４－２２－２００８</t>
  </si>
  <si>
    <t>（新発田）</t>
  </si>
  <si>
    <t>新発田</t>
  </si>
  <si>
    <t>所在地</t>
  </si>
  <si>
    <t>新発田南高等学校</t>
  </si>
  <si>
    <t>岩井　智幸</t>
  </si>
  <si>
    <t>０２５４－２２－２１７８</t>
  </si>
  <si>
    <t>（新発田南）</t>
  </si>
  <si>
    <t>新発田南</t>
  </si>
  <si>
    <t>電話番号</t>
  </si>
  <si>
    <t>新発田農業高等学校</t>
  </si>
  <si>
    <t>０２５４－２２－２３０３</t>
  </si>
  <si>
    <t>（新発田農業）</t>
  </si>
  <si>
    <t>新発田農業</t>
  </si>
  <si>
    <t>男子担当</t>
  </si>
  <si>
    <t>女子担当</t>
  </si>
  <si>
    <t>新発田商業高等学校</t>
  </si>
  <si>
    <t>「はじめに」のシートにも入力欄がありますので忘れずにお願いします。</t>
  </si>
  <si>
    <t>新発田市板敷５２１番地１</t>
  </si>
  <si>
    <t>０２５４－２６－１３８８</t>
  </si>
  <si>
    <t>（新発田商業）</t>
  </si>
  <si>
    <t>新発田商業</t>
  </si>
  <si>
    <t>阿賀野高等学校</t>
  </si>
  <si>
    <t>０２５０－６２－２０４９</t>
  </si>
  <si>
    <t>（阿賀野）</t>
  </si>
  <si>
    <t>阿賀野</t>
  </si>
  <si>
    <t>監　　督</t>
  </si>
  <si>
    <t>男子</t>
  </si>
  <si>
    <t>女子</t>
  </si>
  <si>
    <t>豊栄高等学校</t>
  </si>
  <si>
    <t>０２５－３８７－２７６１</t>
  </si>
  <si>
    <t>（豊栄）</t>
  </si>
  <si>
    <t>豊栄</t>
  </si>
  <si>
    <t>阿賀黎明高等学校</t>
  </si>
  <si>
    <t>０２５４－９２－２６５０</t>
  </si>
  <si>
    <t>（阿賀黎明）</t>
  </si>
  <si>
    <t>阿賀黎明</t>
  </si>
  <si>
    <t>コ　ー　チ</t>
  </si>
  <si>
    <t>新津高等学校</t>
  </si>
  <si>
    <t>小林　英明</t>
  </si>
  <si>
    <t>０２５０－２２－１９２０</t>
  </si>
  <si>
    <t>（新津）</t>
  </si>
  <si>
    <t>新津</t>
  </si>
  <si>
    <t>新津工業高等学校</t>
  </si>
  <si>
    <t>０２５０－２２－３４４１</t>
  </si>
  <si>
    <t>（新津工業）</t>
  </si>
  <si>
    <t>新津工業</t>
  </si>
  <si>
    <t>マネージャー</t>
  </si>
  <si>
    <t>新津南高等学校</t>
  </si>
  <si>
    <t>０２５０－３８－２９１２</t>
  </si>
  <si>
    <t>（新津南）</t>
  </si>
  <si>
    <t>新津南</t>
  </si>
  <si>
    <t>五泉高等学校</t>
  </si>
  <si>
    <t>０２５０－４３－３３１４</t>
  </si>
  <si>
    <t>（五泉）</t>
  </si>
  <si>
    <t>五泉</t>
  </si>
  <si>
    <t>村松高等学校</t>
  </si>
  <si>
    <t>０２５０－５８－６００３</t>
  </si>
  <si>
    <t>（村松）</t>
  </si>
  <si>
    <t>村松</t>
  </si>
  <si>
    <t>新発田中央高等学校</t>
  </si>
  <si>
    <t>０２５４－２７－２４６６</t>
  </si>
  <si>
    <t>（新発田中央）</t>
  </si>
  <si>
    <t>新発田中央</t>
  </si>
  <si>
    <t>開志国際高等学校</t>
  </si>
  <si>
    <t>開志国際</t>
  </si>
  <si>
    <t>※シード権は学校枠とし、エントリーする。</t>
  </si>
  <si>
    <t>男子選手名簿</t>
  </si>
  <si>
    <t>ふりがな</t>
  </si>
  <si>
    <t>学年</t>
  </si>
  <si>
    <t>学校対抗</t>
  </si>
  <si>
    <t>個人ダブルス</t>
  </si>
  <si>
    <t>個人シングルス</t>
  </si>
  <si>
    <t>女子選手名簿</t>
  </si>
  <si>
    <t>一般</t>
  </si>
  <si>
    <t>ランク３位の右</t>
  </si>
  <si>
    <t>教員</t>
  </si>
  <si>
    <t>ランク３位の左</t>
  </si>
  <si>
    <t>ランク２位の左</t>
  </si>
  <si>
    <t>Ｓ１</t>
  </si>
  <si>
    <t>ランク２位の右</t>
  </si>
  <si>
    <t>Ｓ２</t>
  </si>
  <si>
    <t>ランク６位の右</t>
  </si>
  <si>
    <t>Ｓ３</t>
  </si>
  <si>
    <t>ランク６位の左</t>
  </si>
  <si>
    <t>Ｓ４</t>
  </si>
  <si>
    <t>ランク５位の左</t>
  </si>
  <si>
    <t>Ｓ５</t>
  </si>
  <si>
    <t>ランク５位の右</t>
  </si>
  <si>
    <t>Ｓ６</t>
  </si>
  <si>
    <t>ランク１位の左</t>
  </si>
  <si>
    <t>ランク１位の右</t>
  </si>
  <si>
    <t>ﾏﾈ</t>
  </si>
  <si>
    <t>ランク４位の右</t>
  </si>
  <si>
    <t>ランク４位の左</t>
  </si>
  <si>
    <t>※入力例</t>
  </si>
  <si>
    <t>選手名簿</t>
  </si>
  <si>
    <t>村上　太郎</t>
  </si>
  <si>
    <t>むらかみ　たろう</t>
  </si>
  <si>
    <t>中等　義男</t>
  </si>
  <si>
    <t>ちゅうとう　ぎお</t>
  </si>
  <si>
    <t>中条　一郎</t>
  </si>
  <si>
    <t>なかじょう　いちろう</t>
  </si>
  <si>
    <t>新発田　次郎</t>
  </si>
  <si>
    <t>しばた　じろう</t>
  </si>
  <si>
    <t>阿賀野　翔太</t>
  </si>
  <si>
    <t>あがの　しょうた</t>
  </si>
  <si>
    <t>新津　一太</t>
  </si>
  <si>
    <t>にいつ　いちた</t>
  </si>
  <si>
    <t>村松　英樹</t>
  </si>
  <si>
    <t>むらまつ　ひでき</t>
  </si>
  <si>
    <t>五泉　総太</t>
  </si>
  <si>
    <t>ごせん　そうた</t>
  </si>
  <si>
    <r>
      <t>一般</t>
    </r>
    <r>
      <rPr>
        <sz val="11"/>
        <color theme="1"/>
        <rFont val="BIZ UDP明朝 Medium"/>
        <family val="1"/>
        <charset val="128"/>
      </rPr>
      <t>/</t>
    </r>
    <r>
      <rPr>
        <sz val="11"/>
        <rFont val="BIZ UDP明朝 Medium"/>
        <family val="1"/>
        <charset val="128"/>
      </rPr>
      <t>教員</t>
    </r>
  </si>
  <si>
    <r>
      <t>ランク</t>
    </r>
    <r>
      <rPr>
        <b/>
        <sz val="12"/>
        <color indexed="10"/>
        <rFont val="BIZ UDP明朝 Medium"/>
        <family val="1"/>
        <charset val="128"/>
      </rPr>
      <t>１</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</si>
  <si>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１</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</si>
  <si>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２</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</si>
  <si>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２</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</si>
  <si>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３</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</si>
  <si>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３</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</si>
  <si>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４</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</si>
  <si>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４</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</si>
  <si>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５</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</si>
  <si>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５</t>
    </r>
    <r>
      <rPr>
        <sz val="9"/>
        <rFont val="BIZ UDP明朝 Medium"/>
        <family val="1"/>
        <charset val="128"/>
      </rPr>
      <t>位の</t>
    </r>
    <r>
      <rPr>
        <b/>
        <sz val="12"/>
        <color indexed="10"/>
        <rFont val="BIZ UDP明朝 Medium"/>
        <family val="1"/>
        <charset val="128"/>
      </rPr>
      <t>右</t>
    </r>
  </si>
  <si>
    <r>
      <t>ランク</t>
    </r>
    <r>
      <rPr>
        <b/>
        <sz val="12"/>
        <color indexed="10"/>
        <rFont val="BIZ UDP明朝 Medium"/>
        <family val="1"/>
        <charset val="128"/>
      </rPr>
      <t>６</t>
    </r>
    <r>
      <rPr>
        <sz val="9"/>
        <rFont val="BIZ UDP明朝 Medium"/>
        <family val="1"/>
        <charset val="128"/>
      </rPr>
      <t>位の</t>
    </r>
    <r>
      <rPr>
        <b/>
        <sz val="12"/>
        <color indexed="10"/>
        <rFont val="BIZ UDP明朝 Medium"/>
        <family val="1"/>
        <charset val="128"/>
      </rPr>
      <t>左</t>
    </r>
  </si>
  <si>
    <r>
      <t>ランク</t>
    </r>
    <r>
      <rPr>
        <b/>
        <sz val="12"/>
        <color indexed="10"/>
        <rFont val="BIZ UDP明朝 Medium"/>
        <family val="1"/>
        <charset val="128"/>
      </rPr>
      <t>６</t>
    </r>
    <r>
      <rPr>
        <sz val="9"/>
        <rFont val="BIZ UDP明朝 Medium"/>
        <family val="1"/>
        <charset val="128"/>
      </rPr>
      <t>位の</t>
    </r>
    <r>
      <rPr>
        <b/>
        <sz val="12"/>
        <color indexed="10"/>
        <rFont val="BIZ UDP明朝 Medium"/>
        <family val="1"/>
        <charset val="128"/>
      </rPr>
      <t>右</t>
    </r>
  </si>
  <si>
    <t>学校名</t>
    <rPh sb="0" eb="3">
      <t>ガッコウメイ</t>
    </rPh>
    <phoneticPr fontId="1"/>
  </si>
  <si>
    <t>校長名</t>
    <rPh sb="0" eb="3">
      <t>コウチョウメイ</t>
    </rPh>
    <phoneticPr fontId="1"/>
  </si>
  <si>
    <t>所在地</t>
    <rPh sb="0" eb="3">
      <t>ショザイチ</t>
    </rPh>
    <phoneticPr fontId="1"/>
  </si>
  <si>
    <t>電話番号</t>
    <rPh sb="0" eb="2">
      <t>デンワ</t>
    </rPh>
    <rPh sb="2" eb="4">
      <t>バンゴウ</t>
    </rPh>
    <phoneticPr fontId="1"/>
  </si>
  <si>
    <t>春季</t>
    <rPh sb="0" eb="2">
      <t>シュンキ</t>
    </rPh>
    <phoneticPr fontId="1"/>
  </si>
  <si>
    <t>秋季</t>
    <rPh sb="0" eb="2">
      <t>シュウキ</t>
    </rPh>
    <phoneticPr fontId="1"/>
  </si>
  <si>
    <t>下越地区バドミントン競技大会　参加申込書</t>
  </si>
  <si>
    <t>電　話</t>
  </si>
  <si>
    <t>選手氏名</t>
  </si>
  <si>
    <t>団</t>
  </si>
  <si>
    <t>複</t>
  </si>
  <si>
    <t>単</t>
  </si>
  <si>
    <t>標記の生徒の大会参加を認めます。</t>
  </si>
  <si>
    <t>男子参加料</t>
  </si>
  <si>
    <t>女子参加料</t>
  </si>
  <si>
    <t>参加料計</t>
  </si>
  <si>
    <t>上記参加料を添えて申し込みます。</t>
  </si>
  <si>
    <t>引率責任者</t>
  </si>
  <si>
    <t>MS</t>
  </si>
  <si>
    <t>MD</t>
  </si>
  <si>
    <t>WS</t>
  </si>
  <si>
    <t>WD</t>
  </si>
  <si>
    <t>種別</t>
    <rPh sb="0" eb="2">
      <t>シュベツ</t>
    </rPh>
    <phoneticPr fontId="1"/>
  </si>
  <si>
    <t>選手</t>
    <rPh sb="0" eb="2">
      <t>センシュ</t>
    </rPh>
    <phoneticPr fontId="1"/>
  </si>
  <si>
    <t>所属</t>
    <rPh sb="0" eb="2">
      <t>ショゾク</t>
    </rPh>
    <phoneticPr fontId="1"/>
  </si>
  <si>
    <t>位置</t>
    <rPh sb="0" eb="2">
      <t>イチ</t>
    </rPh>
    <phoneticPr fontId="1"/>
  </si>
  <si>
    <t>ふりがな</t>
    <phoneticPr fontId="1"/>
  </si>
  <si>
    <t>選手1</t>
    <rPh sb="0" eb="2">
      <t>センシュ</t>
    </rPh>
    <phoneticPr fontId="1"/>
  </si>
  <si>
    <t>選手2</t>
    <rPh sb="0" eb="2">
      <t>センシュ</t>
    </rPh>
    <phoneticPr fontId="1"/>
  </si>
  <si>
    <t>所属1</t>
    <rPh sb="0" eb="2">
      <t>ショゾク</t>
    </rPh>
    <phoneticPr fontId="1"/>
  </si>
  <si>
    <t>所属2</t>
    <rPh sb="0" eb="2">
      <t>ショゾク</t>
    </rPh>
    <phoneticPr fontId="1"/>
  </si>
  <si>
    <t>ふりがな1</t>
    <phoneticPr fontId="1"/>
  </si>
  <si>
    <t>ふりがな2</t>
    <phoneticPr fontId="1"/>
  </si>
  <si>
    <t>学校番号</t>
    <rPh sb="0" eb="2">
      <t>ガッコウ</t>
    </rPh>
    <rPh sb="2" eb="4">
      <t>バンゴウ</t>
    </rPh>
    <phoneticPr fontId="1"/>
  </si>
  <si>
    <t>略名１</t>
    <rPh sb="0" eb="2">
      <t>リャクメイ</t>
    </rPh>
    <phoneticPr fontId="1"/>
  </si>
  <si>
    <t>略名２</t>
    <rPh sb="0" eb="2">
      <t>リャクメイ</t>
    </rPh>
    <phoneticPr fontId="1"/>
  </si>
  <si>
    <t>時期</t>
    <rPh sb="0" eb="2">
      <t>ジキ</t>
    </rPh>
    <phoneticPr fontId="1"/>
  </si>
  <si>
    <t>連番</t>
    <rPh sb="0" eb="2">
      <t>レンバン</t>
    </rPh>
    <phoneticPr fontId="1"/>
  </si>
  <si>
    <t>ｺｰﾁﾏﾈ別</t>
    <rPh sb="5" eb="6">
      <t>ベツ</t>
    </rPh>
    <phoneticPr fontId="1"/>
  </si>
  <si>
    <t>【学校情報】</t>
    <rPh sb="1" eb="5">
      <t>ガッコウジョウホウ</t>
    </rPh>
    <phoneticPr fontId="1"/>
  </si>
  <si>
    <t>入力規則ーリスト</t>
    <rPh sb="0" eb="4">
      <t>ニュウリョクキソク</t>
    </rPh>
    <phoneticPr fontId="1"/>
  </si>
  <si>
    <t>学年</t>
    <rPh sb="0" eb="2">
      <t>ガクネン</t>
    </rPh>
    <phoneticPr fontId="1"/>
  </si>
  <si>
    <t>村上市田端町７番１２号</t>
    <rPh sb="7" eb="8">
      <t>バン</t>
    </rPh>
    <rPh sb="10" eb="11">
      <t>ゴウ</t>
    </rPh>
    <phoneticPr fontId="1"/>
  </si>
  <si>
    <t>村上市飯野桜ヶ丘１０番２５号</t>
    <rPh sb="10" eb="11">
      <t>バン</t>
    </rPh>
    <rPh sb="13" eb="14">
      <t>ゴウ</t>
    </rPh>
    <phoneticPr fontId="1"/>
  </si>
  <si>
    <t>村上市学校町６番８号</t>
    <rPh sb="7" eb="8">
      <t>バン</t>
    </rPh>
    <rPh sb="9" eb="10">
      <t>ゴウ</t>
    </rPh>
    <phoneticPr fontId="1"/>
  </si>
  <si>
    <t>胎内市東本町１９番１号</t>
    <rPh sb="8" eb="9">
      <t>バン</t>
    </rPh>
    <rPh sb="10" eb="11">
      <t>ゴウ</t>
    </rPh>
    <phoneticPr fontId="1"/>
  </si>
  <si>
    <t>新発田市豊町３丁目７番６号</t>
    <rPh sb="7" eb="9">
      <t>チョウメ</t>
    </rPh>
    <rPh sb="10" eb="11">
      <t>バン</t>
    </rPh>
    <rPh sb="12" eb="13">
      <t>ゴウ</t>
    </rPh>
    <phoneticPr fontId="1"/>
  </si>
  <si>
    <t>新発田市大栄町３丁目６番６号</t>
    <rPh sb="8" eb="10">
      <t>チョウメ</t>
    </rPh>
    <rPh sb="11" eb="12">
      <t>バン</t>
    </rPh>
    <rPh sb="13" eb="14">
      <t>ゴウ</t>
    </rPh>
    <phoneticPr fontId="1"/>
  </si>
  <si>
    <t>新発田市大栄町６丁目４番２３号</t>
    <rPh sb="8" eb="10">
      <t>チョウメ</t>
    </rPh>
    <rPh sb="11" eb="12">
      <t>バン</t>
    </rPh>
    <rPh sb="14" eb="15">
      <t>ゴウ</t>
    </rPh>
    <phoneticPr fontId="1"/>
  </si>
  <si>
    <t>阿賀野市学校町３番９号</t>
    <rPh sb="8" eb="9">
      <t>バン</t>
    </rPh>
    <rPh sb="10" eb="11">
      <t>ゴウ</t>
    </rPh>
    <phoneticPr fontId="1"/>
  </si>
  <si>
    <t>新潟市北区上土地亀大曲７６１</t>
    <phoneticPr fontId="1"/>
  </si>
  <si>
    <t>東蒲原郡阿賀町津川３６１番地１</t>
    <rPh sb="12" eb="14">
      <t>バンチ</t>
    </rPh>
    <phoneticPr fontId="1"/>
  </si>
  <si>
    <t>新潟市秋葉区秋葉１丁目１９番１号</t>
    <rPh sb="9" eb="11">
      <t>チョウメ</t>
    </rPh>
    <rPh sb="13" eb="14">
      <t>バン</t>
    </rPh>
    <rPh sb="15" eb="16">
      <t>ゴウ</t>
    </rPh>
    <phoneticPr fontId="1"/>
  </si>
  <si>
    <t>新潟市秋葉区新津東町１丁目１２番９号</t>
    <rPh sb="11" eb="13">
      <t>チョウメ</t>
    </rPh>
    <rPh sb="15" eb="16">
      <t>バン</t>
    </rPh>
    <rPh sb="17" eb="18">
      <t>ゴウ</t>
    </rPh>
    <phoneticPr fontId="1"/>
  </si>
  <si>
    <t>新潟市秋葉区矢代田３２００番地１</t>
    <rPh sb="13" eb="15">
      <t>バンチ</t>
    </rPh>
    <phoneticPr fontId="1"/>
  </si>
  <si>
    <t>五泉市粟島１番２３号</t>
    <rPh sb="6" eb="7">
      <t>バン</t>
    </rPh>
    <rPh sb="9" eb="10">
      <t>ゴウ</t>
    </rPh>
    <phoneticPr fontId="1"/>
  </si>
  <si>
    <t>五泉市村松甲５５４５番地</t>
    <rPh sb="10" eb="12">
      <t>バンチ</t>
    </rPh>
    <phoneticPr fontId="1"/>
  </si>
  <si>
    <t>ピンク色のセルについて、必要事項を入力または選択し、申込書を完成させて下さい。</t>
  </si>
  <si>
    <t>※下の「入力例」を参考にして下さい。　該当しないランには数字を入れないで下さい。</t>
    <rPh sb="1" eb="2">
      <t>シタ</t>
    </rPh>
    <rPh sb="4" eb="6">
      <t>ニュウリョク</t>
    </rPh>
    <rPh sb="6" eb="7">
      <t>レイ</t>
    </rPh>
    <rPh sb="9" eb="11">
      <t>サンコウ</t>
    </rPh>
    <rPh sb="14" eb="15">
      <t>クダ</t>
    </rPh>
    <rPh sb="36" eb="37">
      <t>クダ</t>
    </rPh>
    <phoneticPr fontId="1"/>
  </si>
  <si>
    <t>顧問名　
（引率責任者）</t>
    <phoneticPr fontId="1"/>
  </si>
  <si>
    <t>←リストから選択</t>
    <rPh sb="6" eb="8">
      <t>センタク</t>
    </rPh>
    <phoneticPr fontId="1"/>
  </si>
  <si>
    <t>下越地区大会申込みシート</t>
    <phoneticPr fontId="1"/>
  </si>
  <si>
    <t>※コーチやマネージャーがいない場合は、空欄でお願いします。</t>
    <phoneticPr fontId="1"/>
  </si>
  <si>
    <t>＜春季は、マネージャー不要！＞</t>
    <phoneticPr fontId="1"/>
  </si>
  <si>
    <t>※　複・単の該当欄に〇印を記入してください。</t>
    <phoneticPr fontId="1"/>
  </si>
  <si>
    <t>長</t>
    <phoneticPr fontId="1"/>
  </si>
  <si>
    <t>印</t>
    <rPh sb="0" eb="1">
      <t>イン</t>
    </rPh>
    <phoneticPr fontId="1"/>
  </si>
  <si>
    <r>
      <t>ランク</t>
    </r>
    <r>
      <rPr>
        <b/>
        <sz val="11"/>
        <color indexed="10"/>
        <rFont val="BIZ UDP明朝 Medium"/>
        <family val="1"/>
        <charset val="128"/>
      </rPr>
      <t>２</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</si>
  <si>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２</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</si>
  <si>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３</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</si>
  <si>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１</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</si>
  <si>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１</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</si>
  <si>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３</t>
    </r>
    <r>
      <rPr>
        <sz val="11"/>
        <rFont val="BIZ UDP明朝 Medium"/>
        <family val="1"/>
        <charset val="128"/>
      </rPr>
      <t>位の</t>
    </r>
    <r>
      <rPr>
        <b/>
        <sz val="11"/>
        <color indexed="10"/>
        <rFont val="BIZ UDP明朝 Medium"/>
        <family val="1"/>
        <charset val="128"/>
      </rPr>
      <t>右</t>
    </r>
  </si>
  <si>
    <r>
      <t>ランク</t>
    </r>
    <r>
      <rPr>
        <b/>
        <sz val="11"/>
        <color indexed="10"/>
        <rFont val="BIZ UDP明朝 Medium"/>
        <family val="1"/>
        <charset val="128"/>
      </rPr>
      <t>４</t>
    </r>
    <r>
      <rPr>
        <sz val="11"/>
        <rFont val="BIZ UDP明朝 Medium"/>
        <family val="1"/>
        <charset val="128"/>
      </rPr>
      <t>位の</t>
    </r>
    <r>
      <rPr>
        <b/>
        <sz val="11"/>
        <color indexed="10"/>
        <rFont val="BIZ UDP明朝 Medium"/>
        <family val="1"/>
        <charset val="128"/>
      </rPr>
      <t>左</t>
    </r>
  </si>
  <si>
    <r>
      <t>ランク</t>
    </r>
    <r>
      <rPr>
        <b/>
        <sz val="11"/>
        <color indexed="10"/>
        <rFont val="BIZ UDP明朝 Medium"/>
        <family val="1"/>
        <charset val="128"/>
      </rPr>
      <t>４</t>
    </r>
    <r>
      <rPr>
        <sz val="11"/>
        <rFont val="BIZ UDP明朝 Medium"/>
        <family val="1"/>
        <charset val="128"/>
      </rPr>
      <t>位の</t>
    </r>
    <r>
      <rPr>
        <b/>
        <sz val="11"/>
        <color indexed="10"/>
        <rFont val="BIZ UDP明朝 Medium"/>
        <family val="1"/>
        <charset val="128"/>
      </rPr>
      <t>右</t>
    </r>
  </si>
  <si>
    <t>組合せ
ランク</t>
    <rPh sb="0" eb="2">
      <t>クミアワ</t>
    </rPh>
    <phoneticPr fontId="1"/>
  </si>
  <si>
    <r>
      <t xml:space="preserve">ブロック
</t>
    </r>
    <r>
      <rPr>
        <sz val="10"/>
        <color theme="1"/>
        <rFont val="BIZ UDP明朝 Medium"/>
        <family val="1"/>
        <charset val="128"/>
      </rPr>
      <t>ABCD上下</t>
    </r>
    <rPh sb="9" eb="11">
      <t>ジョウゲ</t>
    </rPh>
    <phoneticPr fontId="1"/>
  </si>
  <si>
    <t>校内
ランク</t>
    <rPh sb="0" eb="2">
      <t>コウナイ</t>
    </rPh>
    <phoneticPr fontId="1"/>
  </si>
  <si>
    <t>男子</t>
    <rPh sb="0" eb="2">
      <t>ダンシ</t>
    </rPh>
    <phoneticPr fontId="17"/>
  </si>
  <si>
    <t>女子</t>
    <rPh sb="0" eb="2">
      <t>ジョシ</t>
    </rPh>
    <phoneticPr fontId="17"/>
  </si>
  <si>
    <t>抽出</t>
    <rPh sb="0" eb="2">
      <t>チュウシュツ</t>
    </rPh>
    <phoneticPr fontId="17"/>
  </si>
  <si>
    <t>備考</t>
    <rPh sb="0" eb="2">
      <t>ビコウ</t>
    </rPh>
    <phoneticPr fontId="1"/>
  </si>
  <si>
    <t xml:space="preserve">②シード選手がいる学校の他の選手について、ランクを振り直す。(下表) </t>
  </si>
  <si>
    <t>　また、登録人数が少ない学校の選手についてもランクを振り直す。(下表)</t>
  </si>
  <si>
    <t>　【シード選手が出たとき】丸数字をシードとする。</t>
  </si>
  <si>
    <t>　　①　　　│①　　　│①　　　│①　　　│①</t>
  </si>
  <si>
    <t>　　２→１　│②　　　│②　　　│②　　　│②</t>
  </si>
  <si>
    <t>　　３→３　│３→１　│③　　　│③　　　│③</t>
  </si>
  <si>
    <t>　　４→４　│４→２　│４→１　│④　　　│④</t>
  </si>
  <si>
    <t>　【登録人数が少ない】</t>
  </si>
  <si>
    <t>　　２人　　│３人　　│４人　　　　│５人</t>
  </si>
  <si>
    <t>　　１　　　│１　　　│１　　　　　│１</t>
  </si>
  <si>
    <t>　　２→３　│２→３　│２　　　　　│２</t>
  </si>
  <si>
    <t>　　　　　　│３→４　│３　　　　　│３</t>
  </si>
  <si>
    <t>　　　　　　　　　　　│４パックあり│４</t>
  </si>
  <si>
    <t>　　　　　　　　　　　　　　　　　　│５パックあり</t>
  </si>
  <si>
    <t>③各校の１ランクを抽選する。</t>
  </si>
  <si>
    <t>④各校６ランク選手を、１～４シードバックに入れた後、５～８シードバックに入れる。</t>
  </si>
  <si>
    <t>　６ランクで埋まりきらない場合は、５ランク選手も入れていく。</t>
  </si>
  <si>
    <t>　※１校の５,６ランクがパック２カ所に入る場合は、左右の山に１つずつ分けて振る。</t>
  </si>
  <si>
    <t>⑤各校２ランクを抽選する。このとき１ランク選手とは、左右分けて振る。</t>
  </si>
  <si>
    <t>　※各校の申込書でのランク１～４はＡＢＣＤに１つずつ割振られるようにする。</t>
  </si>
  <si>
    <t>　　シードバックの５,６ランクとは上下が違えば、プロックは重なってもよい。</t>
  </si>
  <si>
    <t>⑥各校３ランクを抽選する。２ランク作業と同様にプロックと上下に注意する。</t>
  </si>
  <si>
    <t>⑦各校４ランクを抽選する。</t>
  </si>
  <si>
    <t>※振られるプロックが限定されるので、トーナメントの空欄の数を拾ってから、</t>
    <phoneticPr fontId="1"/>
  </si>
  <si>
    <t>　プロック単位で抽選すると作業がスムーズになる。</t>
    <phoneticPr fontId="1"/>
  </si>
  <si>
    <t>（組合せ抽選の手順）</t>
    <rPh sb="1" eb="3">
      <t>クミアワ</t>
    </rPh>
    <rPh sb="4" eb="6">
      <t>チュウセン</t>
    </rPh>
    <rPh sb="7" eb="9">
      <t>テジュン</t>
    </rPh>
    <phoneticPr fontId="1"/>
  </si>
  <si>
    <t>男子　　ダブルス</t>
    <rPh sb="0" eb="2">
      <t>ダンシ</t>
    </rPh>
    <phoneticPr fontId="1"/>
  </si>
  <si>
    <t>女子　　ダブルス</t>
    <rPh sb="0" eb="2">
      <t>ジョシ</t>
    </rPh>
    <phoneticPr fontId="1"/>
  </si>
  <si>
    <t>男子　　シングルス</t>
    <rPh sb="0" eb="2">
      <t>ダンシ</t>
    </rPh>
    <phoneticPr fontId="1"/>
  </si>
  <si>
    <t>女子　　シングルス</t>
    <rPh sb="0" eb="2">
      <t>ジョシ</t>
    </rPh>
    <phoneticPr fontId="1"/>
  </si>
  <si>
    <t>監督</t>
    <phoneticPr fontId="1"/>
  </si>
  <si>
    <t>コーチ</t>
    <phoneticPr fontId="1"/>
  </si>
  <si>
    <t>ﾏﾈｰｼﾞｬｰ</t>
    <phoneticPr fontId="1"/>
  </si>
  <si>
    <t>MT</t>
    <phoneticPr fontId="33"/>
  </si>
  <si>
    <t>WT</t>
    <phoneticPr fontId="33"/>
  </si>
  <si>
    <t>男子</t>
    <rPh sb="0" eb="2">
      <t>ダンシ</t>
    </rPh>
    <phoneticPr fontId="1"/>
  </si>
  <si>
    <t>女子</t>
    <rPh sb="0" eb="2">
      <t>ジョシ</t>
    </rPh>
    <phoneticPr fontId="1"/>
  </si>
  <si>
    <t>選手抽出</t>
    <rPh sb="0" eb="2">
      <t>センシュ</t>
    </rPh>
    <rPh sb="2" eb="4">
      <t>チュウシュツ</t>
    </rPh>
    <phoneticPr fontId="1"/>
  </si>
  <si>
    <t>男子ダブルス</t>
  </si>
  <si>
    <t>男子シングルス</t>
  </si>
  <si>
    <t>女子ダブルス</t>
  </si>
  <si>
    <t>女子シングルス</t>
  </si>
  <si>
    <t>校内ランク</t>
    <rPh sb="0" eb="2">
      <t>コウナイ</t>
    </rPh>
    <phoneticPr fontId="1"/>
  </si>
  <si>
    <t>不参加の行はコピーしない</t>
    <rPh sb="0" eb="3">
      <t>フサンカ</t>
    </rPh>
    <rPh sb="4" eb="5">
      <t>ギョウ</t>
    </rPh>
    <phoneticPr fontId="1"/>
  </si>
  <si>
    <r>
      <t>男女別に、Excelに貼付け、各校を統合し、CSVで保存して、***</t>
    </r>
    <r>
      <rPr>
        <sz val="11"/>
        <rFont val="BIZ UDP明朝 Medium"/>
        <family val="1"/>
        <charset val="128"/>
      </rPr>
      <t>.tai</t>
    </r>
    <r>
      <rPr>
        <sz val="11"/>
        <color rgb="FFFF0000"/>
        <rFont val="BIZ UDP明朝 Medium"/>
        <family val="1"/>
        <charset val="128"/>
      </rPr>
      <t>　に取り込む</t>
    </r>
    <rPh sb="0" eb="3">
      <t>ダンジョベツ</t>
    </rPh>
    <rPh sb="26" eb="28">
      <t>ホゾン</t>
    </rPh>
    <rPh sb="40" eb="41">
      <t>ト</t>
    </rPh>
    <rPh sb="42" eb="43">
      <t>コ</t>
    </rPh>
    <phoneticPr fontId="1"/>
  </si>
  <si>
    <r>
      <t>男女別に、</t>
    </r>
    <r>
      <rPr>
        <sz val="11"/>
        <rFont val="BIZ UDP明朝 Medium"/>
        <family val="1"/>
        <charset val="128"/>
      </rPr>
      <t>Wordに</t>
    </r>
    <r>
      <rPr>
        <sz val="11"/>
        <color rgb="FFFF0000"/>
        <rFont val="BIZ UDP明朝 Medium"/>
        <family val="1"/>
        <charset val="128"/>
      </rPr>
      <t>貼付け、各校を統合し、CSVで保存して、***</t>
    </r>
    <r>
      <rPr>
        <sz val="11"/>
        <rFont val="BIZ UDP明朝 Medium"/>
        <family val="1"/>
        <charset val="128"/>
      </rPr>
      <t>.dan</t>
    </r>
    <r>
      <rPr>
        <sz val="11"/>
        <color rgb="FFFF0000"/>
        <rFont val="BIZ UDP明朝 Medium"/>
        <family val="1"/>
        <charset val="128"/>
      </rPr>
      <t>　に取り込む</t>
    </r>
    <rPh sb="0" eb="3">
      <t>ダンジョベツ</t>
    </rPh>
    <rPh sb="10" eb="12">
      <t>ハリツ</t>
    </rPh>
    <rPh sb="25" eb="27">
      <t>ホゾン</t>
    </rPh>
    <rPh sb="39" eb="40">
      <t>ト</t>
    </rPh>
    <rPh sb="41" eb="42">
      <t>コ</t>
    </rPh>
    <phoneticPr fontId="1"/>
  </si>
  <si>
    <t>チェック</t>
    <phoneticPr fontId="1"/>
  </si>
  <si>
    <t>参加</t>
    <rPh sb="0" eb="2">
      <t>サンカ</t>
    </rPh>
    <phoneticPr fontId="1"/>
  </si>
  <si>
    <t>コーチ</t>
    <phoneticPr fontId="1"/>
  </si>
  <si>
    <t>マネ</t>
    <phoneticPr fontId="1"/>
  </si>
  <si>
    <t>フラグ</t>
    <phoneticPr fontId="1"/>
  </si>
  <si>
    <t>不参加</t>
    <rPh sb="0" eb="3">
      <t>フサンカ</t>
    </rPh>
    <phoneticPr fontId="1"/>
  </si>
  <si>
    <t>コ無マ無</t>
    <rPh sb="1" eb="2">
      <t>ナシ</t>
    </rPh>
    <rPh sb="3" eb="4">
      <t>ナシ</t>
    </rPh>
    <phoneticPr fontId="1"/>
  </si>
  <si>
    <t>コ有マ無</t>
    <rPh sb="1" eb="2">
      <t>アリ</t>
    </rPh>
    <rPh sb="3" eb="4">
      <t>ナシ</t>
    </rPh>
    <phoneticPr fontId="1"/>
  </si>
  <si>
    <t>コ無マ有</t>
    <rPh sb="1" eb="2">
      <t>ナシ</t>
    </rPh>
    <rPh sb="3" eb="4">
      <t>アリ</t>
    </rPh>
    <phoneticPr fontId="1"/>
  </si>
  <si>
    <t>コ有マ有</t>
    <rPh sb="1" eb="2">
      <t>アリ</t>
    </rPh>
    <rPh sb="3" eb="4">
      <t>アリ</t>
    </rPh>
    <phoneticPr fontId="1"/>
  </si>
  <si>
    <t>監督</t>
    <rPh sb="0" eb="2">
      <t>カントク</t>
    </rPh>
    <phoneticPr fontId="1"/>
  </si>
  <si>
    <t>ふりがな,</t>
  </si>
  <si>
    <t>ふりがな,</t>
    <phoneticPr fontId="1"/>
  </si>
  <si>
    <t>ﾏﾈｰｼﾞｬｰ</t>
    <phoneticPr fontId="1"/>
  </si>
  <si>
    <t>－</t>
    <phoneticPr fontId="1"/>
  </si>
  <si>
    <t>ふりがな,</t>
    <phoneticPr fontId="1"/>
  </si>
  <si>
    <t>選手</t>
    <phoneticPr fontId="1"/>
  </si>
  <si>
    <t>ふりがな</t>
    <phoneticPr fontId="1"/>
  </si>
  <si>
    <t>空白(－)行は削除してください。</t>
    <rPh sb="0" eb="2">
      <t>クウハク</t>
    </rPh>
    <rPh sb="5" eb="6">
      <t>コウ</t>
    </rPh>
    <rPh sb="7" eb="9">
      <t>サクジョ</t>
    </rPh>
    <phoneticPr fontId="1"/>
  </si>
  <si>
    <t>＝</t>
    <phoneticPr fontId="1"/>
  </si>
  <si>
    <t>※生徒がマネージャーの場合は、上の欄には入力しないで、</t>
    <rPh sb="15" eb="16">
      <t>ウエ</t>
    </rPh>
    <rPh sb="17" eb="18">
      <t>ラン</t>
    </rPh>
    <rPh sb="20" eb="22">
      <t>ニュウリョク</t>
    </rPh>
    <phoneticPr fontId="1"/>
  </si>
  <si>
    <t xml:space="preserve"> 　右の「学校対抗」戦の欄に、「 ﾏﾈ 」を選択し入力する。</t>
    <rPh sb="2" eb="3">
      <t>ミギ</t>
    </rPh>
    <rPh sb="25" eb="27">
      <t>ニュウリョク</t>
    </rPh>
    <phoneticPr fontId="1"/>
  </si>
  <si>
    <t>選手　学年</t>
    <rPh sb="0" eb="2">
      <t>センシュ</t>
    </rPh>
    <rPh sb="3" eb="5">
      <t>ガクネン</t>
    </rPh>
    <phoneticPr fontId="1"/>
  </si>
  <si>
    <t>O</t>
    <phoneticPr fontId="1"/>
  </si>
  <si>
    <t>Q</t>
    <phoneticPr fontId="1"/>
  </si>
  <si>
    <t>R</t>
    <phoneticPr fontId="1"/>
  </si>
  <si>
    <t>S</t>
    <phoneticPr fontId="1"/>
  </si>
  <si>
    <t>T</t>
    <phoneticPr fontId="1"/>
  </si>
  <si>
    <t>I</t>
    <phoneticPr fontId="1"/>
  </si>
  <si>
    <t>K</t>
    <phoneticPr fontId="1"/>
  </si>
  <si>
    <t>L</t>
    <phoneticPr fontId="1"/>
  </si>
  <si>
    <t>M</t>
    <phoneticPr fontId="1"/>
  </si>
  <si>
    <t>N</t>
    <phoneticPr fontId="1"/>
  </si>
  <si>
    <t>←申込日 m/d</t>
    <rPh sb="1" eb="3">
      <t>モウシコ</t>
    </rPh>
    <phoneticPr fontId="1"/>
  </si>
  <si>
    <t>　　５→５　│５→４　│５→３　│５→１　│⑤</t>
    <phoneticPr fontId="1"/>
  </si>
  <si>
    <t>　　６→６　│６→５　│６→５　│６→２　│６→１</t>
    <phoneticPr fontId="1"/>
  </si>
  <si>
    <t>横堀　正晴</t>
    <phoneticPr fontId="1"/>
  </si>
  <si>
    <t>佐渡高等学校</t>
  </si>
  <si>
    <t>森川　幸彦</t>
  </si>
  <si>
    <t>佐渡総合高等学校</t>
  </si>
  <si>
    <t>羽茂高等学校</t>
  </si>
  <si>
    <t>石川　譲太</t>
  </si>
  <si>
    <t>(佐渡)</t>
    <rPh sb="1" eb="3">
      <t>サド</t>
    </rPh>
    <phoneticPr fontId="1"/>
  </si>
  <si>
    <r>
      <t>(</t>
    </r>
    <r>
      <rPr>
        <sz val="11"/>
        <rFont val="BIZ UDP明朝 Medium"/>
        <family val="1"/>
        <charset val="128"/>
      </rPr>
      <t>開志国際）</t>
    </r>
    <phoneticPr fontId="1"/>
  </si>
  <si>
    <t>(佐渡総合)</t>
    <rPh sb="1" eb="5">
      <t>サドソウゴウ</t>
    </rPh>
    <phoneticPr fontId="1"/>
  </si>
  <si>
    <t>(羽茂)</t>
    <rPh sb="1" eb="3">
      <t>ハモチ</t>
    </rPh>
    <phoneticPr fontId="1"/>
  </si>
  <si>
    <t>佐渡</t>
    <rPh sb="0" eb="2">
      <t>サド</t>
    </rPh>
    <phoneticPr fontId="1"/>
  </si>
  <si>
    <t>佐渡総合</t>
    <rPh sb="0" eb="4">
      <t>サドソウゴウ</t>
    </rPh>
    <phoneticPr fontId="1"/>
  </si>
  <si>
    <t>羽茂</t>
    <rPh sb="0" eb="2">
      <t>ハモチ</t>
    </rPh>
    <phoneticPr fontId="1"/>
  </si>
  <si>
    <t>０２５４－４４－３３３０</t>
    <phoneticPr fontId="1"/>
  </si>
  <si>
    <t>０２５９－５７－２１５５</t>
    <phoneticPr fontId="1"/>
  </si>
  <si>
    <t>０２５９－６６－３１５８</t>
    <phoneticPr fontId="1"/>
  </si>
  <si>
    <t>０２５９－８８－３１５５</t>
    <phoneticPr fontId="1"/>
  </si>
  <si>
    <t>新発田市曽根５７０</t>
    <phoneticPr fontId="1"/>
  </si>
  <si>
    <t>胎内市長橋上４３９－１</t>
    <phoneticPr fontId="1"/>
  </si>
  <si>
    <t>佐渡市石田５６７番地</t>
    <phoneticPr fontId="1"/>
  </si>
  <si>
    <t>佐渡市栗野江３７７番地１</t>
    <phoneticPr fontId="1"/>
  </si>
  <si>
    <t>佐渡市羽茂本郷４１０番地</t>
    <phoneticPr fontId="1"/>
  </si>
  <si>
    <t>上山　裕二</t>
    <phoneticPr fontId="1"/>
  </si>
  <si>
    <t>高橋　祐二</t>
    <phoneticPr fontId="1"/>
  </si>
  <si>
    <t>萱森　茂樹</t>
    <rPh sb="0" eb="2">
      <t>カヤモリ</t>
    </rPh>
    <rPh sb="3" eb="5">
      <t>シゲキ</t>
    </rPh>
    <phoneticPr fontId="1"/>
  </si>
  <si>
    <t>杵鞭　義孝</t>
    <rPh sb="0" eb="2">
      <t>キネムチ</t>
    </rPh>
    <rPh sb="3" eb="5">
      <t>ヨシタカ</t>
    </rPh>
    <phoneticPr fontId="1"/>
  </si>
  <si>
    <t>石黒　浩司</t>
    <rPh sb="0" eb="2">
      <t>イシグロ</t>
    </rPh>
    <rPh sb="3" eb="5">
      <t>コウジ</t>
    </rPh>
    <phoneticPr fontId="1"/>
  </si>
  <si>
    <t>阿部　愼</t>
    <rPh sb="0" eb="2">
      <t>アベ</t>
    </rPh>
    <phoneticPr fontId="1"/>
  </si>
  <si>
    <t>小竹　博昭</t>
    <rPh sb="0" eb="2">
      <t>コタケ</t>
    </rPh>
    <rPh sb="3" eb="5">
      <t>ヒロアキ</t>
    </rPh>
    <phoneticPr fontId="1"/>
  </si>
  <si>
    <t>斎藤　直人</t>
    <rPh sb="0" eb="2">
      <t>サイトウ</t>
    </rPh>
    <rPh sb="3" eb="5">
      <t>ナオト</t>
    </rPh>
    <phoneticPr fontId="1"/>
  </si>
  <si>
    <t>川合　克彦</t>
    <rPh sb="0" eb="2">
      <t>カワイ</t>
    </rPh>
    <rPh sb="3" eb="5">
      <t>カツヒコ</t>
    </rPh>
    <phoneticPr fontId="1"/>
  </si>
  <si>
    <t>武藤　俊昭</t>
    <rPh sb="0" eb="2">
      <t>ムトウ</t>
    </rPh>
    <rPh sb="3" eb="5">
      <t>トシアキ</t>
    </rPh>
    <phoneticPr fontId="1"/>
  </si>
  <si>
    <t>傳田　秀輝</t>
    <rPh sb="0" eb="2">
      <t>デンダ</t>
    </rPh>
    <rPh sb="3" eb="5">
      <t>ヒデキ</t>
    </rPh>
    <phoneticPr fontId="1"/>
  </si>
  <si>
    <t>開志国際高等学校　　　太田　公太　宛</t>
    <rPh sb="0" eb="1">
      <t>カイ</t>
    </rPh>
    <rPh sb="1" eb="2">
      <t>ココロザシ</t>
    </rPh>
    <rPh sb="2" eb="4">
      <t>コクサイ</t>
    </rPh>
    <rPh sb="4" eb="6">
      <t>コウトウ</t>
    </rPh>
    <rPh sb="11" eb="13">
      <t>オオタ</t>
    </rPh>
    <rPh sb="14" eb="16">
      <t>コウタ</t>
    </rPh>
    <phoneticPr fontId="1"/>
  </si>
  <si>
    <t>令和７年度</t>
    <phoneticPr fontId="1"/>
  </si>
  <si>
    <t>伊皆　嘉樹</t>
    <rPh sb="0" eb="2">
      <t>イカイ</t>
    </rPh>
    <rPh sb="3" eb="4">
      <t>ヨシ</t>
    </rPh>
    <rPh sb="4" eb="5">
      <t>ジュ</t>
    </rPh>
    <phoneticPr fontId="1"/>
  </si>
  <si>
    <t>佐野　由美子</t>
    <rPh sb="0" eb="2">
      <t>サノ</t>
    </rPh>
    <rPh sb="3" eb="6">
      <t>ユミコ</t>
    </rPh>
    <phoneticPr fontId="1"/>
  </si>
  <si>
    <t>鈴木　正之</t>
    <rPh sb="0" eb="2">
      <t>スズキ</t>
    </rPh>
    <rPh sb="3" eb="5">
      <t>マサユキ</t>
    </rPh>
    <phoneticPr fontId="1"/>
  </si>
  <si>
    <t>小見　浩之</t>
    <rPh sb="0" eb="2">
      <t>オミ</t>
    </rPh>
    <rPh sb="3" eb="5">
      <t>ヒロユキ</t>
    </rPh>
    <phoneticPr fontId="1"/>
  </si>
  <si>
    <t>藤沢　満</t>
    <rPh sb="0" eb="2">
      <t>フジサワ</t>
    </rPh>
    <rPh sb="3" eb="4">
      <t>ミツル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</si>
</sst>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m/d;@"/>
    <numFmt numFmtId="177" formatCode="ggge&quot;年&quot;m&quot;月&quot;d&quot;日&quot;;@"/>
    <numFmt numFmtId="178" formatCode=";;;@"/>
    <numFmt numFmtId="179" formatCode="\¥#,##0.\-;&quot;¥-&quot;#,##0.\-;&quot;不参加&quot;"/>
    <numFmt numFmtId="180" formatCode="0&quot; 名&quot;;;0&quot; 名&quot;"/>
    <numFmt numFmtId="181" formatCode="\×&quot;¥&quot;0.\-"/>
    <numFmt numFmtId="182" formatCode="0;;;@"/>
  </numFmts>
  <fonts count="36">
    <font>
      <sz val="11"/>
      <color theme="1"/>
      <name val="游ゴシック"/>
      <family val="2"/>
      <scheme val="minor"/>
    </font>
    <font>
      <sz val="6"/>
      <name val="游ゴシック"/>
      <family val="3"/>
      <charset val="128"/>
      <scheme val="minor"/>
    </font>
    <font>
      <sz val="12"/>
      <name val="ＭＳ Ｐゴシック"/>
      <family val="3"/>
      <charset val="128"/>
    </font>
    <font>
      <sz val="12"/>
      <name val="DejaVu Sans"/>
      <family val="2"/>
    </font>
    <font>
      <sz val="12"/>
      <color theme="1"/>
      <name val="BIZ UDP明朝 Medium"/>
      <family val="1"/>
      <charset val="128"/>
    </font>
    <font>
      <b/>
      <sz val="12"/>
      <name val="BIZ UDP明朝 Medium"/>
      <family val="1"/>
      <charset val="128"/>
    </font>
    <font>
      <sz val="12"/>
      <name val="BIZ UDP明朝 Medium"/>
      <family val="1"/>
      <charset val="128"/>
    </font>
    <font>
      <b/>
      <i/>
      <sz val="12"/>
      <color indexed="10"/>
      <name val="BIZ UDP明朝 Medium"/>
      <family val="1"/>
      <charset val="128"/>
    </font>
    <font>
      <b/>
      <sz val="12"/>
      <color indexed="10"/>
      <name val="BIZ UDP明朝 Medium"/>
      <family val="1"/>
      <charset val="128"/>
    </font>
    <font>
      <b/>
      <sz val="12"/>
      <color rgb="FFFF0000"/>
      <name val="BIZ UDP明朝 Medium"/>
      <family val="1"/>
      <charset val="128"/>
    </font>
    <font>
      <sz val="12"/>
      <color indexed="10"/>
      <name val="BIZ UDP明朝 Medium"/>
      <family val="1"/>
      <charset val="128"/>
    </font>
    <font>
      <sz val="12"/>
      <color indexed="9"/>
      <name val="BIZ UDP明朝 Medium"/>
      <family val="1"/>
      <charset val="128"/>
    </font>
    <font>
      <sz val="14"/>
      <name val="DejaVu Sans"/>
      <family val="2"/>
    </font>
    <font>
      <sz val="14"/>
      <name val="ＭＳ Ｐゴシック"/>
      <family val="3"/>
      <charset val="128"/>
    </font>
    <font>
      <sz val="11"/>
      <color theme="1"/>
      <name val="BIZ UDP明朝 Medium"/>
      <family val="1"/>
      <charset val="128"/>
    </font>
    <font>
      <sz val="16"/>
      <name val="BIZ UDP明朝 Medium"/>
      <family val="1"/>
      <charset val="128"/>
    </font>
    <font>
      <sz val="11"/>
      <name val="BIZ UDP明朝 Medium"/>
      <family val="1"/>
      <charset val="128"/>
    </font>
    <font>
      <b/>
      <sz val="11"/>
      <name val="BIZ UDP明朝 Medium"/>
      <family val="1"/>
      <charset val="128"/>
    </font>
    <font>
      <sz val="18"/>
      <name val="BIZ UDP明朝 Medium"/>
      <family val="1"/>
      <charset val="128"/>
    </font>
    <font>
      <sz val="14"/>
      <name val="BIZ UDP明朝 Medium"/>
      <family val="1"/>
      <charset val="128"/>
    </font>
    <font>
      <b/>
      <sz val="10"/>
      <name val="BIZ UDP明朝 Medium"/>
      <family val="1"/>
      <charset val="128"/>
    </font>
    <font>
      <sz val="9"/>
      <name val="BIZ UDP明朝 Medium"/>
      <family val="1"/>
      <charset val="128"/>
    </font>
    <font>
      <b/>
      <sz val="16"/>
      <name val="BIZ UDP明朝 Medium"/>
      <family val="1"/>
      <charset val="128"/>
    </font>
    <font>
      <sz val="12"/>
      <name val="ＭＳ ゴシック"/>
      <family val="3"/>
      <charset val="128"/>
    </font>
    <font>
      <sz val="11"/>
      <color rgb="FFFF0000"/>
      <name val="BIZ UDP明朝 Medium"/>
      <family val="1"/>
      <charset val="128"/>
    </font>
    <font>
      <sz val="11"/>
      <color theme="1"/>
      <name val="ＭＳ ゴシック"/>
      <family val="3"/>
      <charset val="128"/>
    </font>
    <font>
      <b/>
      <sz val="14"/>
      <name val="BIZ UDP明朝 Medium"/>
      <family val="1"/>
      <charset val="128"/>
    </font>
    <font>
      <sz val="13"/>
      <color theme="1"/>
      <name val="BIZ UDP明朝 Medium"/>
      <family val="1"/>
      <charset val="128"/>
    </font>
    <font>
      <sz val="16"/>
      <color rgb="FFFF0000"/>
      <name val="BIZ UDP明朝 Medium"/>
      <family val="1"/>
      <charset val="128"/>
    </font>
    <font>
      <b/>
      <sz val="11"/>
      <color indexed="10"/>
      <name val="BIZ UDP明朝 Medium"/>
      <family val="1"/>
      <charset val="128"/>
    </font>
    <font>
      <sz val="10"/>
      <color theme="1"/>
      <name val="BIZ UDP明朝 Medium"/>
      <family val="1"/>
      <charset val="128"/>
    </font>
    <font>
      <sz val="16"/>
      <color theme="1"/>
      <name val="BIZ UDP明朝 Medium"/>
      <family val="1"/>
      <charset val="128"/>
    </font>
    <font>
      <sz val="14"/>
      <color theme="1"/>
      <name val="BIZ UDP明朝 Medium"/>
      <family val="1"/>
      <charset val="128"/>
    </font>
    <font>
      <sz val="6"/>
      <name val="游ゴシック"/>
      <family val="2"/>
      <charset val="128"/>
      <scheme val="minor"/>
    </font>
    <font>
      <sz val="11"/>
      <color theme="1"/>
      <name val="ＭＳ Ｐゴシック"/>
      <family val="3"/>
      <charset val="128"/>
    </font>
    <font>
      <sz val="11"/>
      <name val="ＭＳ Ｐゴシック"/>
      <family val="3"/>
      <charset val="128"/>
    </font>
  </fonts>
  <fills count="13">
    <fill>
      <patternFill patternType="none"/>
    </fill>
    <fill>
      <patternFill patternType="gray125"/>
    </fill>
    <fill>
      <patternFill patternType="solid">
        <fgColor theme="5" tint="0.79998168889431442"/>
        <bgColor indexed="34"/>
      </patternFill>
    </fill>
    <fill>
      <patternFill patternType="solid">
        <fgColor theme="5" tint="0.79998168889431442"/>
        <bgColor indexed="22"/>
      </patternFill>
    </fill>
    <fill>
      <patternFill patternType="solid">
        <fgColor theme="4"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tint="-0.24994659260841701"/>
        <bgColor indexed="64"/>
      </patternFill>
    </fill>
  </fills>
  <borders count="88">
    <border>
      <left/>
      <right/>
      <top/>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bottom style="dotted">
        <color indexed="8"/>
      </bottom>
      <diagonal/>
    </border>
    <border>
      <left style="double">
        <color indexed="8"/>
      </left>
      <right style="thin">
        <color indexed="8"/>
      </right>
      <top style="thin">
        <color indexed="8"/>
      </top>
      <bottom style="thin">
        <color indexed="8"/>
      </bottom>
      <diagonal/>
    </border>
    <border>
      <left style="thin">
        <color indexed="8"/>
      </left>
      <right/>
      <top style="thin">
        <color indexed="8"/>
      </top>
      <bottom style="double">
        <color indexed="8"/>
      </bottom>
      <diagonal/>
    </border>
    <border>
      <left style="thin">
        <color indexed="8"/>
      </left>
      <right/>
      <top/>
      <bottom style="thin">
        <color indexed="8"/>
      </bottom>
      <diagonal/>
    </border>
    <border>
      <left style="double">
        <color indexed="8"/>
      </left>
      <right style="thin">
        <color indexed="8"/>
      </right>
      <top style="thin">
        <color indexed="8"/>
      </top>
      <bottom style="double">
        <color indexed="8"/>
      </bottom>
      <diagonal/>
    </border>
    <border>
      <left style="double">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right/>
      <top/>
      <bottom style="thin">
        <color indexed="8"/>
      </bottom>
      <diagonal/>
    </border>
    <border>
      <left/>
      <right style="thin">
        <color indexed="8"/>
      </right>
      <top style="thin">
        <color indexed="8"/>
      </top>
      <bottom style="thin">
        <color indexed="8"/>
      </bottom>
      <diagonal/>
    </border>
    <border>
      <left/>
      <right/>
      <top style="thin">
        <color indexed="8"/>
      </top>
      <bottom/>
      <diagonal/>
    </border>
    <border>
      <left/>
      <right style="thin">
        <color indexed="8"/>
      </right>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right style="hair">
        <color indexed="8"/>
      </right>
      <top style="thin">
        <color indexed="8"/>
      </top>
      <bottom/>
      <diagonal/>
    </border>
    <border>
      <left/>
      <right style="hair">
        <color indexed="8"/>
      </right>
      <top/>
      <bottom/>
      <diagonal/>
    </border>
    <border>
      <left style="thin">
        <color indexed="8"/>
      </left>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diagonalDown="1">
      <left style="thin">
        <color indexed="8"/>
      </left>
      <right/>
      <top style="thin">
        <color indexed="8"/>
      </top>
      <bottom style="thin">
        <color indexed="8"/>
      </bottom>
      <diagonal style="thin">
        <color indexed="8"/>
      </diagonal>
    </border>
    <border>
      <left style="medium">
        <color indexed="64"/>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thin">
        <color indexed="8"/>
      </right>
      <top style="medium">
        <color indexed="64"/>
      </top>
      <bottom style="medium">
        <color indexed="64"/>
      </bottom>
      <diagonal/>
    </border>
    <border>
      <left style="thin">
        <color indexed="8"/>
      </left>
      <right/>
      <top/>
      <bottom/>
      <diagonal/>
    </border>
    <border>
      <left/>
      <right style="thin">
        <color indexed="64"/>
      </right>
      <top style="thin">
        <color indexed="8"/>
      </top>
      <bottom style="thin">
        <color indexed="8"/>
      </bottom>
      <diagonal/>
    </border>
    <border>
      <left style="thin">
        <color indexed="8"/>
      </left>
      <right style="thin">
        <color indexed="8"/>
      </right>
      <top style="thin">
        <color indexed="8"/>
      </top>
      <bottom/>
      <diagonal/>
    </border>
    <border>
      <left style="thin">
        <color indexed="64"/>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bottom style="thin">
        <color indexed="64"/>
      </bottom>
      <diagonal/>
    </border>
    <border>
      <left style="medium">
        <color indexed="64"/>
      </left>
      <right style="thin">
        <color indexed="64"/>
      </right>
      <top style="thin">
        <color indexed="8"/>
      </top>
      <bottom style="thin">
        <color indexed="8"/>
      </bottom>
      <diagonal/>
    </border>
    <border diagonalDown="1">
      <left style="medium">
        <color indexed="64"/>
      </left>
      <right style="thin">
        <color indexed="64"/>
      </right>
      <top style="thin">
        <color indexed="8"/>
      </top>
      <bottom style="thin">
        <color indexed="8"/>
      </bottom>
      <diagonal style="thin">
        <color indexed="8"/>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8"/>
      </left>
      <right/>
      <top style="thin">
        <color indexed="8"/>
      </top>
      <bottom/>
      <diagonal/>
    </border>
    <border>
      <left style="hair">
        <color indexed="8"/>
      </left>
      <right/>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thin">
        <color indexed="8"/>
      </top>
      <bottom style="thin">
        <color indexed="64"/>
      </bottom>
      <diagonal/>
    </border>
    <border>
      <left style="medium">
        <color indexed="64"/>
      </left>
      <right style="thin">
        <color indexed="64"/>
      </right>
      <top/>
      <bottom style="thin">
        <color indexed="8"/>
      </bottom>
      <diagonal/>
    </border>
    <border>
      <left style="medium">
        <color indexed="64"/>
      </left>
      <right style="thin">
        <color indexed="8"/>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64"/>
      </right>
      <top style="thin">
        <color indexed="8"/>
      </top>
      <bottom style="thin">
        <color indexed="64"/>
      </bottom>
      <diagonal/>
    </border>
    <border>
      <left style="thin">
        <color indexed="64"/>
      </left>
      <right/>
      <top style="thin">
        <color indexed="64"/>
      </top>
      <bottom style="thin">
        <color indexed="8"/>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8"/>
      </right>
      <top/>
      <bottom/>
      <diagonal/>
    </border>
    <border>
      <left/>
      <right style="thin">
        <color indexed="64"/>
      </right>
      <top style="thin">
        <color indexed="8"/>
      </top>
      <bottom/>
      <diagonal/>
    </border>
    <border>
      <left style="thin">
        <color indexed="64"/>
      </left>
      <right style="thin">
        <color indexed="8"/>
      </right>
      <top/>
      <bottom style="thin">
        <color indexed="64"/>
      </bottom>
      <diagonal/>
    </border>
    <border>
      <left style="hair">
        <color indexed="8"/>
      </left>
      <right/>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64"/>
      </bottom>
      <diagonal/>
    </border>
    <border>
      <left style="thin">
        <color indexed="64"/>
      </left>
      <right style="thin">
        <color indexed="8"/>
      </right>
      <top style="thin">
        <color indexed="8"/>
      </top>
      <bottom/>
      <diagonal/>
    </border>
    <border>
      <left/>
      <right style="hair">
        <color indexed="8"/>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1">
    <xf numFmtId="0" fontId="0" fillId="0" borderId="0"/>
  </cellStyleXfs>
  <cellXfs count="312">
    <xf numFmtId="0" fontId="0" fillId="0" borderId="0" xfId="0"/>
    <xf numFmtId="0" fontId="0" fillId="0" borderId="0" xfId="0" applyAlignment="1">
      <alignment vertical="center"/>
    </xf>
    <xf numFmtId="0" fontId="2" fillId="0" borderId="0" xfId="0" applyFont="1" applyAlignment="1" applyProtection="1">
      <alignment vertical="center"/>
      <protection hidden="1"/>
    </xf>
    <xf numFmtId="0" fontId="3" fillId="0" borderId="0" xfId="0" applyFont="1" applyAlignment="1" applyProtection="1">
      <alignment vertical="center"/>
      <protection hidden="1"/>
    </xf>
    <xf numFmtId="0" fontId="3" fillId="0" borderId="3"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4" fillId="0" borderId="0" xfId="0" applyFont="1" applyAlignment="1">
      <alignment vertical="center"/>
    </xf>
    <xf numFmtId="0" fontId="5" fillId="0" borderId="0" xfId="0" applyFont="1" applyAlignment="1" applyProtection="1">
      <alignment vertical="center"/>
      <protection hidden="1"/>
    </xf>
    <xf numFmtId="0" fontId="4" fillId="0" borderId="0" xfId="0" applyFont="1" applyAlignment="1" applyProtection="1">
      <alignment vertical="center"/>
      <protection hidden="1"/>
    </xf>
    <xf numFmtId="0" fontId="6" fillId="0" borderId="0" xfId="0" applyFont="1" applyAlignment="1" applyProtection="1">
      <alignment vertical="center"/>
      <protection hidden="1"/>
    </xf>
    <xf numFmtId="0" fontId="8" fillId="0" borderId="0" xfId="0" applyFont="1" applyAlignment="1" applyProtection="1">
      <alignment vertical="center"/>
      <protection hidden="1"/>
    </xf>
    <xf numFmtId="0" fontId="6" fillId="0" borderId="6" xfId="0" applyFont="1" applyBorder="1" applyAlignment="1" applyProtection="1">
      <alignment horizontal="center" vertical="center"/>
      <protection hidden="1"/>
    </xf>
    <xf numFmtId="0" fontId="6" fillId="0" borderId="7" xfId="0" applyFont="1" applyBorder="1" applyAlignment="1" applyProtection="1">
      <alignment horizontal="center" vertical="center"/>
      <protection hidden="1"/>
    </xf>
    <xf numFmtId="0" fontId="6" fillId="0" borderId="10" xfId="0" applyFont="1" applyBorder="1" applyAlignment="1" applyProtection="1">
      <alignment horizontal="center" vertical="center"/>
      <protection hidden="1"/>
    </xf>
    <xf numFmtId="0" fontId="11" fillId="0" borderId="0" xfId="0" applyFont="1" applyAlignment="1" applyProtection="1">
      <alignment vertical="center"/>
      <protection hidden="1"/>
    </xf>
    <xf numFmtId="0" fontId="6" fillId="0" borderId="0" xfId="0" applyFont="1" applyAlignment="1" applyProtection="1">
      <alignment vertical="center"/>
      <protection locked="0"/>
    </xf>
    <xf numFmtId="0" fontId="4" fillId="0" borderId="0" xfId="0" applyFont="1" applyAlignment="1" applyProtection="1">
      <alignment vertical="center"/>
      <protection locked="0" hidden="1"/>
    </xf>
    <xf numFmtId="0" fontId="4" fillId="0" borderId="4" xfId="0" applyFont="1" applyBorder="1" applyAlignment="1" applyProtection="1">
      <alignment vertical="center"/>
      <protection hidden="1"/>
    </xf>
    <xf numFmtId="0" fontId="6" fillId="0" borderId="0" xfId="0" applyFont="1" applyAlignment="1" applyProtection="1">
      <alignment horizontal="center" vertical="center"/>
      <protection hidden="1"/>
    </xf>
    <xf numFmtId="0" fontId="6" fillId="0" borderId="12" xfId="0" applyFont="1" applyBorder="1" applyAlignment="1" applyProtection="1">
      <alignment horizontal="right" vertical="center"/>
      <protection hidden="1"/>
    </xf>
    <xf numFmtId="0" fontId="8" fillId="0" borderId="12" xfId="0" applyFont="1" applyBorder="1" applyAlignment="1" applyProtection="1">
      <alignment vertical="center"/>
      <protection hidden="1"/>
    </xf>
    <xf numFmtId="0" fontId="9" fillId="0" borderId="12" xfId="0" applyFont="1" applyBorder="1" applyAlignment="1" applyProtection="1">
      <alignment vertical="center"/>
      <protection hidden="1"/>
    </xf>
    <xf numFmtId="0" fontId="14" fillId="0" borderId="0" xfId="0" applyFont="1" applyAlignment="1">
      <alignment vertical="center"/>
    </xf>
    <xf numFmtId="0" fontId="15" fillId="0" borderId="0" xfId="0" applyFont="1" applyAlignment="1" applyProtection="1">
      <alignment vertical="center"/>
      <protection locked="0"/>
    </xf>
    <xf numFmtId="0" fontId="15" fillId="0" borderId="0" xfId="0" applyFont="1" applyAlignment="1" applyProtection="1">
      <alignment vertical="center"/>
      <protection hidden="1"/>
    </xf>
    <xf numFmtId="0" fontId="14" fillId="0" borderId="0" xfId="0" applyFont="1" applyAlignment="1" applyProtection="1">
      <alignment vertical="center"/>
      <protection hidden="1"/>
    </xf>
    <xf numFmtId="0" fontId="18" fillId="0" borderId="13" xfId="0" applyFont="1" applyBorder="1" applyAlignment="1" applyProtection="1">
      <alignment horizontal="center" vertical="center"/>
      <protection hidden="1"/>
    </xf>
    <xf numFmtId="0" fontId="14" fillId="0" borderId="0" xfId="0" applyFont="1" applyAlignment="1" applyProtection="1">
      <alignment horizontal="center" vertical="center"/>
      <protection hidden="1"/>
    </xf>
    <xf numFmtId="0" fontId="14" fillId="0" borderId="0" xfId="0" applyFont="1" applyBorder="1" applyAlignment="1" applyProtection="1">
      <alignment horizontal="center" vertical="center"/>
      <protection hidden="1"/>
    </xf>
    <xf numFmtId="0" fontId="14" fillId="0" borderId="0" xfId="0" applyFont="1" applyBorder="1" applyAlignment="1" applyProtection="1">
      <alignment horizontal="left" vertical="center" indent="2"/>
      <protection hidden="1"/>
    </xf>
    <xf numFmtId="0" fontId="16" fillId="0" borderId="3" xfId="0" applyFont="1" applyBorder="1" applyAlignment="1" applyProtection="1">
      <alignment horizontal="center" vertical="center" shrinkToFit="1"/>
      <protection hidden="1"/>
    </xf>
    <xf numFmtId="0" fontId="5" fillId="0" borderId="0" xfId="0" applyFont="1" applyAlignment="1" applyProtection="1">
      <alignment vertical="center" wrapText="1"/>
      <protection hidden="1"/>
    </xf>
    <xf numFmtId="0" fontId="20" fillId="0" borderId="0" xfId="0" applyFont="1" applyBorder="1" applyAlignment="1" applyProtection="1">
      <alignment vertical="center"/>
      <protection hidden="1"/>
    </xf>
    <xf numFmtId="0" fontId="16" fillId="0" borderId="0" xfId="0" applyFont="1" applyBorder="1" applyAlignment="1" applyProtection="1">
      <alignment horizontal="left" vertical="center"/>
      <protection hidden="1"/>
    </xf>
    <xf numFmtId="0" fontId="19" fillId="0" borderId="0" xfId="0" applyFont="1" applyBorder="1" applyAlignment="1" applyProtection="1">
      <alignment horizontal="center" vertical="center"/>
      <protection hidden="1"/>
    </xf>
    <xf numFmtId="0" fontId="14" fillId="0" borderId="0" xfId="0" applyFont="1" applyAlignment="1">
      <alignment vertical="center" shrinkToFit="1"/>
    </xf>
    <xf numFmtId="0" fontId="22" fillId="0" borderId="0" xfId="0" applyFont="1" applyAlignment="1" applyProtection="1">
      <alignment vertical="center" shrinkToFit="1"/>
      <protection hidden="1"/>
    </xf>
    <xf numFmtId="0" fontId="22" fillId="0" borderId="0" xfId="0" applyFont="1" applyAlignment="1" applyProtection="1">
      <alignment vertical="center"/>
      <protection hidden="1"/>
    </xf>
    <xf numFmtId="0" fontId="16" fillId="0" borderId="3" xfId="0" applyFont="1" applyBorder="1" applyAlignment="1" applyProtection="1">
      <alignment vertical="center" shrinkToFit="1"/>
      <protection hidden="1"/>
    </xf>
    <xf numFmtId="0" fontId="22" fillId="0" borderId="0" xfId="0" applyFont="1" applyAlignment="1" applyProtection="1">
      <alignment horizontal="center" vertical="center"/>
      <protection hidden="1"/>
    </xf>
    <xf numFmtId="0" fontId="23" fillId="2" borderId="8" xfId="0" applyFont="1" applyFill="1" applyBorder="1" applyAlignment="1" applyProtection="1">
      <alignment horizontal="left" vertical="center" shrinkToFit="1"/>
      <protection locked="0"/>
    </xf>
    <xf numFmtId="0" fontId="23" fillId="2" borderId="1" xfId="0" applyFont="1" applyFill="1" applyBorder="1" applyAlignment="1" applyProtection="1">
      <alignment horizontal="left" vertical="center" shrinkToFit="1"/>
      <protection locked="0"/>
    </xf>
    <xf numFmtId="0" fontId="23" fillId="2" borderId="9" xfId="0" applyFont="1" applyFill="1" applyBorder="1" applyAlignment="1" applyProtection="1">
      <alignment horizontal="left" vertical="center" shrinkToFit="1"/>
      <protection locked="0"/>
    </xf>
    <xf numFmtId="0" fontId="23" fillId="2" borderId="2" xfId="0" applyFont="1" applyFill="1" applyBorder="1" applyAlignment="1" applyProtection="1">
      <alignment horizontal="left" vertical="center" shrinkToFit="1"/>
      <protection locked="0"/>
    </xf>
    <xf numFmtId="0" fontId="23" fillId="2" borderId="5" xfId="0" applyFont="1" applyFill="1" applyBorder="1" applyAlignment="1" applyProtection="1">
      <alignment horizontal="center" vertical="center" shrinkToFit="1"/>
      <protection locked="0"/>
    </xf>
    <xf numFmtId="0" fontId="23" fillId="2" borderId="3" xfId="0" applyFont="1" applyFill="1" applyBorder="1" applyAlignment="1" applyProtection="1">
      <alignment horizontal="center" vertical="center" shrinkToFit="1"/>
      <protection locked="0"/>
    </xf>
    <xf numFmtId="176" fontId="14" fillId="3" borderId="3" xfId="0" applyNumberFormat="1" applyFont="1" applyFill="1" applyBorder="1" applyAlignment="1" applyProtection="1">
      <alignment horizontal="center" vertical="center"/>
      <protection locked="0" hidden="1"/>
    </xf>
    <xf numFmtId="0" fontId="14" fillId="3" borderId="3" xfId="0" applyFont="1" applyFill="1" applyBorder="1" applyAlignment="1" applyProtection="1">
      <alignment horizontal="center" vertical="center"/>
      <protection locked="0"/>
    </xf>
    <xf numFmtId="0" fontId="24" fillId="0" borderId="0" xfId="0" applyFont="1" applyAlignment="1" applyProtection="1">
      <alignment horizontal="right" vertical="center" indent="1"/>
      <protection hidden="1"/>
    </xf>
    <xf numFmtId="0" fontId="25" fillId="3" borderId="3" xfId="0" applyFont="1" applyFill="1" applyBorder="1" applyAlignment="1" applyProtection="1">
      <alignment horizontal="center" vertical="center"/>
      <protection locked="0" hidden="1"/>
    </xf>
    <xf numFmtId="0" fontId="25" fillId="3" borderId="3" xfId="0" applyFont="1" applyFill="1" applyBorder="1" applyAlignment="1" applyProtection="1">
      <alignment horizontal="center" vertical="center"/>
      <protection locked="0"/>
    </xf>
    <xf numFmtId="0" fontId="25" fillId="3" borderId="2" xfId="0" applyFont="1" applyFill="1" applyBorder="1" applyAlignment="1" applyProtection="1">
      <alignment horizontal="center" vertical="center" shrinkToFit="1"/>
      <protection locked="0" hidden="1"/>
    </xf>
    <xf numFmtId="0" fontId="25" fillId="3" borderId="3" xfId="0" applyFont="1" applyFill="1" applyBorder="1" applyAlignment="1" applyProtection="1">
      <alignment horizontal="center" vertical="center" shrinkToFit="1"/>
      <protection locked="0" hidden="1"/>
    </xf>
    <xf numFmtId="0" fontId="25" fillId="3" borderId="3" xfId="0" applyFont="1" applyFill="1" applyBorder="1" applyAlignment="1" applyProtection="1">
      <alignment horizontal="center" vertical="center" shrinkToFit="1"/>
      <protection locked="0"/>
    </xf>
    <xf numFmtId="0" fontId="13" fillId="0" borderId="0" xfId="0" applyFont="1" applyAlignment="1" applyProtection="1">
      <alignment vertical="center"/>
      <protection hidden="1"/>
    </xf>
    <xf numFmtId="0" fontId="3" fillId="0" borderId="14" xfId="0" applyFont="1" applyBorder="1" applyAlignment="1" applyProtection="1">
      <alignment horizontal="center" vertical="center"/>
      <protection hidden="1"/>
    </xf>
    <xf numFmtId="0" fontId="2" fillId="0" borderId="0" xfId="0" applyFont="1" applyAlignment="1" applyProtection="1">
      <alignment horizontal="center" vertical="center"/>
      <protection hidden="1"/>
    </xf>
    <xf numFmtId="0" fontId="12" fillId="0" borderId="0" xfId="0" applyFont="1" applyAlignment="1" applyProtection="1">
      <alignment vertical="center"/>
      <protection hidden="1"/>
    </xf>
    <xf numFmtId="0" fontId="13" fillId="0" borderId="0" xfId="0" applyFont="1" applyAlignment="1" applyProtection="1">
      <alignment horizontal="center" vertical="center"/>
      <protection hidden="1"/>
    </xf>
    <xf numFmtId="0" fontId="2" fillId="0" borderId="0" xfId="0" applyFont="1" applyBorder="1" applyAlignment="1" applyProtection="1">
      <alignment horizontal="center" vertical="center"/>
      <protection hidden="1"/>
    </xf>
    <xf numFmtId="0" fontId="2" fillId="0" borderId="0" xfId="0" applyFont="1" applyBorder="1" applyAlignment="1" applyProtection="1">
      <alignment horizontal="left" vertical="center" indent="2"/>
      <protection hidden="1"/>
    </xf>
    <xf numFmtId="0" fontId="2" fillId="0" borderId="0" xfId="0" applyFont="1" applyBorder="1" applyAlignment="1" applyProtection="1">
      <alignment vertical="center"/>
      <protection hidden="1"/>
    </xf>
    <xf numFmtId="0" fontId="2" fillId="0" borderId="0" xfId="0" applyFont="1" applyBorder="1" applyAlignment="1" applyProtection="1">
      <alignment horizontal="left" vertical="center" indent="2" shrinkToFit="1"/>
      <protection hidden="1"/>
    </xf>
    <xf numFmtId="0" fontId="2" fillId="0" borderId="0" xfId="0" applyFont="1" applyBorder="1" applyAlignment="1" applyProtection="1">
      <alignment vertical="center" shrinkToFit="1"/>
      <protection hidden="1"/>
    </xf>
    <xf numFmtId="0" fontId="2" fillId="0" borderId="15" xfId="0" applyFont="1" applyBorder="1" applyAlignment="1" applyProtection="1">
      <alignment vertical="center"/>
      <protection hidden="1"/>
    </xf>
    <xf numFmtId="177" fontId="2" fillId="0" borderId="0" xfId="0" applyNumberFormat="1" applyFont="1" applyAlignment="1" applyProtection="1">
      <alignment horizontal="center" vertical="center"/>
      <protection hidden="1"/>
    </xf>
    <xf numFmtId="0" fontId="2" fillId="0" borderId="0" xfId="0" applyFont="1" applyBorder="1" applyAlignment="1" applyProtection="1">
      <alignment horizontal="center"/>
      <protection hidden="1"/>
    </xf>
    <xf numFmtId="0" fontId="2" fillId="0" borderId="0" xfId="0" applyFont="1" applyBorder="1" applyAlignment="1" applyProtection="1">
      <protection hidden="1"/>
    </xf>
    <xf numFmtId="0" fontId="3" fillId="0" borderId="0" xfId="0" applyFont="1" applyAlignment="1" applyProtection="1">
      <protection hidden="1"/>
    </xf>
    <xf numFmtId="0" fontId="3" fillId="0" borderId="13" xfId="0" applyFont="1" applyBorder="1" applyAlignment="1" applyProtection="1">
      <alignment horizontal="center"/>
      <protection hidden="1"/>
    </xf>
    <xf numFmtId="0" fontId="14" fillId="0" borderId="0" xfId="0" applyFont="1"/>
    <xf numFmtId="0" fontId="14" fillId="5" borderId="11" xfId="0" applyFont="1" applyFill="1" applyBorder="1" applyAlignment="1">
      <alignment horizontal="center"/>
    </xf>
    <xf numFmtId="0" fontId="24" fillId="0" borderId="0" xfId="0" applyFont="1"/>
    <xf numFmtId="0" fontId="16" fillId="0" borderId="11" xfId="0" applyFont="1" applyBorder="1" applyAlignment="1" applyProtection="1">
      <alignment vertical="center"/>
      <protection hidden="1"/>
    </xf>
    <xf numFmtId="0" fontId="14" fillId="0" borderId="11" xfId="0" applyFont="1" applyBorder="1" applyAlignment="1" applyProtection="1">
      <alignment vertical="center"/>
      <protection hidden="1"/>
    </xf>
    <xf numFmtId="0" fontId="16" fillId="0" borderId="11" xfId="0" applyFont="1" applyFill="1" applyBorder="1" applyAlignment="1" applyProtection="1">
      <alignment vertical="center"/>
      <protection hidden="1"/>
    </xf>
    <xf numFmtId="0" fontId="16" fillId="0" borderId="11" xfId="0" applyFont="1" applyFill="1" applyBorder="1" applyAlignment="1" applyProtection="1">
      <alignment vertical="center"/>
      <protection locked="0"/>
    </xf>
    <xf numFmtId="0" fontId="16" fillId="0" borderId="11" xfId="0" applyFont="1" applyFill="1" applyBorder="1" applyAlignment="1" applyProtection="1">
      <alignment horizontal="left" vertical="center"/>
      <protection hidden="1"/>
    </xf>
    <xf numFmtId="0" fontId="14" fillId="4" borderId="11" xfId="0" applyFont="1" applyFill="1" applyBorder="1" applyAlignment="1" applyProtection="1">
      <alignment vertical="center"/>
      <protection hidden="1"/>
    </xf>
    <xf numFmtId="0" fontId="16" fillId="4" borderId="11" xfId="0" applyFont="1" applyFill="1" applyBorder="1" applyAlignment="1" applyProtection="1">
      <alignment horizontal="center" vertical="center" shrinkToFit="1"/>
      <protection hidden="1"/>
    </xf>
    <xf numFmtId="0" fontId="16" fillId="4" borderId="21" xfId="0" applyFont="1" applyFill="1" applyBorder="1" applyAlignment="1" applyProtection="1">
      <alignment horizontal="center" vertical="center" shrinkToFit="1"/>
      <protection hidden="1"/>
    </xf>
    <xf numFmtId="0" fontId="14" fillId="0" borderId="22" xfId="0" applyFont="1" applyBorder="1" applyAlignment="1">
      <alignment vertical="center"/>
    </xf>
    <xf numFmtId="0" fontId="16" fillId="4" borderId="28" xfId="0" applyFont="1" applyFill="1" applyBorder="1" applyAlignment="1" applyProtection="1">
      <alignment horizontal="center" vertical="center" shrinkToFit="1"/>
      <protection hidden="1"/>
    </xf>
    <xf numFmtId="0" fontId="0" fillId="0" borderId="22" xfId="0" applyBorder="1" applyAlignment="1">
      <alignment horizontal="center"/>
    </xf>
    <xf numFmtId="0" fontId="14" fillId="0" borderId="23" xfId="0" applyFont="1" applyBorder="1" applyAlignment="1" applyProtection="1">
      <alignment horizontal="center" vertical="center"/>
      <protection hidden="1"/>
    </xf>
    <xf numFmtId="0" fontId="16" fillId="0" borderId="24" xfId="0" applyFont="1" applyBorder="1" applyAlignment="1" applyProtection="1">
      <alignment horizontal="center" vertical="center"/>
      <protection hidden="1"/>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16" fillId="0" borderId="26" xfId="0" applyFont="1" applyBorder="1" applyAlignment="1" applyProtection="1">
      <alignment horizontal="center" vertical="center"/>
      <protection hidden="1"/>
    </xf>
    <xf numFmtId="0" fontId="16" fillId="0" borderId="27" xfId="0" applyFont="1" applyBorder="1" applyAlignment="1" applyProtection="1">
      <alignment horizontal="center" vertical="center"/>
      <protection hidden="1"/>
    </xf>
    <xf numFmtId="0" fontId="14" fillId="0" borderId="22" xfId="0" applyFont="1" applyBorder="1" applyAlignment="1">
      <alignment horizontal="center" vertical="center"/>
    </xf>
    <xf numFmtId="49" fontId="21" fillId="0" borderId="23" xfId="0" applyNumberFormat="1" applyFont="1" applyBorder="1" applyAlignment="1" applyProtection="1">
      <alignment horizontal="center" vertical="center"/>
      <protection hidden="1"/>
    </xf>
    <xf numFmtId="49" fontId="21" fillId="0" borderId="24" xfId="0" applyNumberFormat="1" applyFont="1" applyBorder="1" applyAlignment="1" applyProtection="1">
      <alignment horizontal="center" vertical="center"/>
      <protection hidden="1"/>
    </xf>
    <xf numFmtId="0" fontId="16" fillId="0" borderId="23" xfId="0" applyFont="1" applyBorder="1" applyAlignment="1" applyProtection="1">
      <alignment horizontal="center" vertical="center"/>
      <protection hidden="1"/>
    </xf>
    <xf numFmtId="0" fontId="14" fillId="0" borderId="23" xfId="0" applyFont="1" applyBorder="1" applyAlignment="1">
      <alignment vertical="center"/>
    </xf>
    <xf numFmtId="0" fontId="14" fillId="0" borderId="24" xfId="0" applyFont="1" applyBorder="1" applyAlignment="1">
      <alignment vertical="center"/>
    </xf>
    <xf numFmtId="0" fontId="14" fillId="4" borderId="11" xfId="0" applyFont="1" applyFill="1" applyBorder="1" applyAlignment="1" applyProtection="1">
      <alignment horizontal="center" vertical="center"/>
      <protection hidden="1"/>
    </xf>
    <xf numFmtId="0" fontId="14" fillId="0" borderId="0" xfId="0" applyFont="1" applyFill="1" applyBorder="1" applyAlignment="1" applyProtection="1">
      <alignment horizontal="left" vertical="center" indent="2"/>
      <protection hidden="1"/>
    </xf>
    <xf numFmtId="0" fontId="20" fillId="0" borderId="0" xfId="0" applyFont="1" applyFill="1" applyBorder="1" applyAlignment="1" applyProtection="1">
      <alignment vertical="center"/>
      <protection hidden="1"/>
    </xf>
    <xf numFmtId="0" fontId="14" fillId="0" borderId="0" xfId="0" applyFont="1" applyFill="1" applyBorder="1" applyAlignment="1" applyProtection="1">
      <alignment vertical="center"/>
      <protection hidden="1"/>
    </xf>
    <xf numFmtId="0" fontId="15" fillId="0" borderId="0" xfId="0" applyFont="1" applyFill="1" applyBorder="1" applyAlignment="1" applyProtection="1">
      <alignment vertical="center"/>
      <protection hidden="1"/>
    </xf>
    <xf numFmtId="0" fontId="14" fillId="0" borderId="0" xfId="0" applyFont="1" applyFill="1" applyBorder="1" applyAlignment="1">
      <alignment vertical="center"/>
    </xf>
    <xf numFmtId="0" fontId="6" fillId="0" borderId="0" xfId="0" applyFont="1" applyFill="1" applyBorder="1" applyAlignment="1" applyProtection="1">
      <alignment horizontal="center" wrapText="1"/>
      <protection hidden="1"/>
    </xf>
    <xf numFmtId="0" fontId="14" fillId="0" borderId="18" xfId="0" applyFont="1" applyFill="1" applyBorder="1" applyAlignment="1" applyProtection="1">
      <alignment horizontal="center" vertical="center"/>
      <protection hidden="1"/>
    </xf>
    <xf numFmtId="0" fontId="16" fillId="0" borderId="18" xfId="0" applyFont="1" applyFill="1" applyBorder="1" applyAlignment="1" applyProtection="1">
      <alignment horizontal="center" vertical="center" shrinkToFit="1"/>
      <protection hidden="1"/>
    </xf>
    <xf numFmtId="0" fontId="25" fillId="0" borderId="18" xfId="0" applyFont="1" applyFill="1" applyBorder="1" applyAlignment="1" applyProtection="1">
      <alignment horizontal="center" vertical="center"/>
      <protection locked="0" hidden="1"/>
    </xf>
    <xf numFmtId="0" fontId="25" fillId="0" borderId="18" xfId="0" applyFont="1" applyFill="1" applyBorder="1" applyAlignment="1" applyProtection="1">
      <alignment horizontal="center" vertical="center"/>
      <protection locked="0"/>
    </xf>
    <xf numFmtId="0" fontId="5" fillId="0" borderId="0" xfId="0" applyFont="1" applyFill="1" applyBorder="1" applyAlignment="1" applyProtection="1">
      <alignment vertical="center" wrapText="1"/>
      <protection hidden="1"/>
    </xf>
    <xf numFmtId="0" fontId="14" fillId="3" borderId="29" xfId="0" applyFont="1" applyFill="1" applyBorder="1" applyAlignment="1" applyProtection="1">
      <alignment horizontal="left" vertical="center"/>
      <protection locked="0"/>
    </xf>
    <xf numFmtId="0" fontId="14" fillId="3" borderId="31" xfId="0" applyFont="1" applyFill="1" applyBorder="1" applyAlignment="1" applyProtection="1">
      <alignment horizontal="left" vertical="center"/>
      <protection locked="0"/>
    </xf>
    <xf numFmtId="0" fontId="14" fillId="3" borderId="33" xfId="0" applyFont="1" applyFill="1" applyBorder="1" applyAlignment="1" applyProtection="1">
      <alignment horizontal="center" vertical="center"/>
      <protection locked="0"/>
    </xf>
    <xf numFmtId="0" fontId="14" fillId="0" borderId="35" xfId="0" applyFont="1" applyBorder="1" applyAlignment="1" applyProtection="1">
      <alignment horizontal="center" vertical="center"/>
      <protection hidden="1"/>
    </xf>
    <xf numFmtId="0" fontId="16" fillId="0" borderId="10" xfId="0" applyFont="1" applyBorder="1" applyAlignment="1" applyProtection="1">
      <alignment horizontal="center" vertical="center"/>
      <protection hidden="1"/>
    </xf>
    <xf numFmtId="0" fontId="14" fillId="3" borderId="36" xfId="0" applyFont="1" applyFill="1" applyBorder="1" applyAlignment="1" applyProtection="1">
      <alignment horizontal="left" vertical="center"/>
      <protection locked="0"/>
    </xf>
    <xf numFmtId="0" fontId="14" fillId="3" borderId="2" xfId="0" applyFont="1" applyFill="1" applyBorder="1" applyAlignment="1" applyProtection="1">
      <alignment horizontal="center" vertical="center"/>
      <protection locked="0"/>
    </xf>
    <xf numFmtId="0" fontId="16" fillId="0" borderId="38" xfId="0" applyFont="1" applyBorder="1" applyAlignment="1" applyProtection="1">
      <alignment horizontal="center" vertical="center" shrinkToFit="1"/>
      <protection hidden="1"/>
    </xf>
    <xf numFmtId="0" fontId="16" fillId="0" borderId="39" xfId="0" applyFont="1" applyBorder="1" applyAlignment="1" applyProtection="1">
      <alignment horizontal="center" vertical="center" shrinkToFit="1"/>
      <protection hidden="1"/>
    </xf>
    <xf numFmtId="0" fontId="16" fillId="0" borderId="40" xfId="0" applyFont="1" applyBorder="1" applyAlignment="1" applyProtection="1">
      <alignment horizontal="center" vertical="center" shrinkToFit="1"/>
      <protection hidden="1"/>
    </xf>
    <xf numFmtId="0" fontId="16" fillId="0" borderId="41" xfId="0" applyFont="1" applyBorder="1" applyAlignment="1" applyProtection="1">
      <alignment horizontal="center" vertical="center" shrinkToFit="1"/>
      <protection hidden="1"/>
    </xf>
    <xf numFmtId="0" fontId="24" fillId="0" borderId="0" xfId="0" applyFont="1" applyAlignment="1" applyProtection="1">
      <alignment vertical="center"/>
      <protection hidden="1"/>
    </xf>
    <xf numFmtId="0" fontId="5" fillId="0" borderId="0" xfId="0" applyFont="1" applyBorder="1" applyAlignment="1" applyProtection="1">
      <alignment vertical="center"/>
      <protection hidden="1"/>
    </xf>
    <xf numFmtId="0" fontId="16" fillId="0" borderId="3" xfId="0" applyFont="1" applyBorder="1" applyAlignment="1" applyProtection="1">
      <alignment horizontal="distributed" vertical="center"/>
      <protection hidden="1"/>
    </xf>
    <xf numFmtId="0" fontId="6" fillId="0" borderId="42" xfId="0" applyFont="1" applyBorder="1" applyAlignment="1" applyProtection="1">
      <alignment horizontal="left" vertical="center"/>
      <protection hidden="1"/>
    </xf>
    <xf numFmtId="0" fontId="14" fillId="0" borderId="11" xfId="0" applyFont="1" applyFill="1" applyBorder="1" applyAlignment="1" applyProtection="1">
      <alignment vertical="center"/>
      <protection hidden="1"/>
    </xf>
    <xf numFmtId="0" fontId="31" fillId="0" borderId="0" xfId="0" applyFont="1" applyAlignment="1" applyProtection="1">
      <alignment vertical="center"/>
      <protection hidden="1"/>
    </xf>
    <xf numFmtId="0" fontId="28" fillId="0" borderId="0" xfId="0" applyFont="1" applyAlignment="1" applyProtection="1">
      <alignment horizontal="right" vertical="center"/>
      <protection hidden="1"/>
    </xf>
    <xf numFmtId="0" fontId="16" fillId="0" borderId="2" xfId="0" applyFont="1" applyBorder="1" applyAlignment="1" applyProtection="1">
      <alignment horizontal="center" vertical="center" shrinkToFit="1"/>
      <protection hidden="1"/>
    </xf>
    <xf numFmtId="0" fontId="8" fillId="0" borderId="0" xfId="0" applyFont="1" applyAlignment="1" applyProtection="1">
      <alignment horizontal="right" vertical="center"/>
      <protection hidden="1"/>
    </xf>
    <xf numFmtId="176" fontId="14" fillId="3" borderId="45" xfId="0" applyNumberFormat="1" applyFont="1" applyFill="1" applyBorder="1" applyAlignment="1" applyProtection="1">
      <alignment horizontal="left" vertical="center"/>
      <protection locked="0" hidden="1"/>
    </xf>
    <xf numFmtId="0" fontId="14" fillId="6" borderId="46" xfId="0" applyFont="1" applyFill="1" applyBorder="1" applyAlignment="1" applyProtection="1">
      <alignment vertical="center"/>
      <protection hidden="1"/>
    </xf>
    <xf numFmtId="0" fontId="14" fillId="6" borderId="47" xfId="0" applyFont="1" applyFill="1" applyBorder="1" applyAlignment="1" applyProtection="1">
      <alignment vertical="center"/>
      <protection hidden="1"/>
    </xf>
    <xf numFmtId="0" fontId="14" fillId="5" borderId="48" xfId="0" applyFont="1" applyFill="1" applyBorder="1" applyAlignment="1" applyProtection="1">
      <alignment horizontal="left" vertical="center"/>
      <protection hidden="1"/>
    </xf>
    <xf numFmtId="0" fontId="14" fillId="5" borderId="46" xfId="0" applyFont="1" applyFill="1" applyBorder="1" applyAlignment="1" applyProtection="1">
      <alignment vertical="center"/>
      <protection hidden="1"/>
    </xf>
    <xf numFmtId="0" fontId="14" fillId="5" borderId="47" xfId="0" applyFont="1" applyFill="1" applyBorder="1" applyAlignment="1" applyProtection="1">
      <alignment vertical="center"/>
      <protection hidden="1"/>
    </xf>
    <xf numFmtId="0" fontId="2" fillId="0" borderId="14" xfId="0" applyFont="1" applyBorder="1" applyAlignment="1" applyProtection="1">
      <alignment horizontal="center" vertical="center"/>
      <protection hidden="1"/>
    </xf>
    <xf numFmtId="0" fontId="13" fillId="0" borderId="0" xfId="0" applyFont="1" applyAlignment="1" applyProtection="1">
      <alignment horizontal="right" vertical="center"/>
      <protection hidden="1"/>
    </xf>
    <xf numFmtId="0" fontId="3" fillId="0" borderId="51" xfId="0" applyFont="1" applyBorder="1" applyAlignment="1" applyProtection="1">
      <alignment horizontal="center" vertical="center"/>
      <protection hidden="1"/>
    </xf>
    <xf numFmtId="0" fontId="2" fillId="0" borderId="52" xfId="0" applyFont="1" applyBorder="1" applyAlignment="1" applyProtection="1">
      <alignment horizontal="center" vertical="center"/>
      <protection hidden="1"/>
    </xf>
    <xf numFmtId="0" fontId="2" fillId="0" borderId="53" xfId="0" applyFont="1" applyBorder="1" applyAlignment="1" applyProtection="1">
      <alignment horizontal="center" vertical="center"/>
      <protection hidden="1"/>
    </xf>
    <xf numFmtId="0" fontId="13" fillId="0" borderId="13" xfId="0" applyFont="1" applyBorder="1" applyAlignment="1" applyProtection="1">
      <alignment horizontal="left"/>
      <protection hidden="1"/>
    </xf>
    <xf numFmtId="0" fontId="2" fillId="0" borderId="54" xfId="0" applyFont="1" applyBorder="1" applyAlignment="1" applyProtection="1">
      <alignment horizontal="center"/>
      <protection hidden="1"/>
    </xf>
    <xf numFmtId="0" fontId="14" fillId="0" borderId="56" xfId="0" applyFont="1" applyBorder="1" applyAlignment="1" applyProtection="1">
      <alignment horizontal="center" vertical="center"/>
      <protection hidden="1"/>
    </xf>
    <xf numFmtId="0" fontId="16" fillId="0" borderId="55" xfId="0" applyFont="1" applyBorder="1" applyAlignment="1" applyProtection="1">
      <alignment horizontal="center" vertical="center"/>
      <protection hidden="1"/>
    </xf>
    <xf numFmtId="0" fontId="30" fillId="3" borderId="16" xfId="0" applyFont="1" applyFill="1" applyBorder="1" applyAlignment="1" applyProtection="1">
      <alignment horizontal="left" vertical="center" shrinkToFit="1"/>
      <protection locked="0"/>
    </xf>
    <xf numFmtId="0" fontId="30" fillId="3" borderId="14" xfId="0" applyFont="1" applyFill="1" applyBorder="1" applyAlignment="1" applyProtection="1">
      <alignment horizontal="left" vertical="center" shrinkToFit="1"/>
      <protection locked="0"/>
    </xf>
    <xf numFmtId="0" fontId="30" fillId="3" borderId="32" xfId="0" applyFont="1" applyFill="1" applyBorder="1" applyAlignment="1" applyProtection="1">
      <alignment horizontal="left" vertical="center" shrinkToFit="1"/>
      <protection locked="0"/>
    </xf>
    <xf numFmtId="0" fontId="16" fillId="3" borderId="2"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shrinkToFit="1"/>
      <protection locked="0"/>
    </xf>
    <xf numFmtId="0" fontId="16" fillId="3" borderId="37" xfId="0" applyFont="1" applyFill="1" applyBorder="1" applyAlignment="1" applyProtection="1">
      <alignment horizontal="center" vertical="center"/>
      <protection locked="0"/>
    </xf>
    <xf numFmtId="0" fontId="16" fillId="3" borderId="3" xfId="0" applyFont="1" applyFill="1" applyBorder="1" applyAlignment="1" applyProtection="1">
      <alignment horizontal="center" vertical="center"/>
      <protection locked="0"/>
    </xf>
    <xf numFmtId="0" fontId="16" fillId="3" borderId="3" xfId="0" applyFont="1" applyFill="1" applyBorder="1" applyAlignment="1" applyProtection="1">
      <alignment horizontal="center" vertical="center" shrinkToFit="1"/>
      <protection locked="0"/>
    </xf>
    <xf numFmtId="0" fontId="16" fillId="3" borderId="30" xfId="0" applyFont="1" applyFill="1" applyBorder="1" applyAlignment="1" applyProtection="1">
      <alignment horizontal="center" vertical="center"/>
      <protection locked="0"/>
    </xf>
    <xf numFmtId="0" fontId="16" fillId="3" borderId="33" xfId="0" applyFont="1" applyFill="1" applyBorder="1" applyAlignment="1" applyProtection="1">
      <alignment horizontal="center" vertical="center"/>
      <protection locked="0"/>
    </xf>
    <xf numFmtId="0" fontId="16" fillId="3" borderId="33" xfId="0" applyFont="1" applyFill="1" applyBorder="1" applyAlignment="1" applyProtection="1">
      <alignment horizontal="center" vertical="center" shrinkToFit="1"/>
      <protection locked="0"/>
    </xf>
    <xf numFmtId="0" fontId="16" fillId="3" borderId="34" xfId="0" applyFont="1" applyFill="1" applyBorder="1" applyAlignment="1" applyProtection="1">
      <alignment horizontal="center" vertical="center"/>
      <protection locked="0"/>
    </xf>
    <xf numFmtId="0" fontId="26" fillId="0" borderId="0" xfId="0" applyFont="1" applyAlignment="1" applyProtection="1">
      <alignment vertical="center" shrinkToFit="1"/>
      <protection hidden="1"/>
    </xf>
    <xf numFmtId="0" fontId="14" fillId="0" borderId="0" xfId="0" applyFont="1" applyBorder="1" applyAlignment="1" applyProtection="1">
      <alignment horizontal="center" vertical="center" shrinkToFit="1"/>
      <protection hidden="1"/>
    </xf>
    <xf numFmtId="0" fontId="14" fillId="0" borderId="0" xfId="0" applyFont="1" applyBorder="1" applyAlignment="1">
      <alignment vertical="center"/>
    </xf>
    <xf numFmtId="0" fontId="14" fillId="0" borderId="0" xfId="0" applyFont="1" applyBorder="1" applyAlignment="1" applyProtection="1">
      <alignment vertical="center"/>
      <protection hidden="1"/>
    </xf>
    <xf numFmtId="0" fontId="3" fillId="0" borderId="0" xfId="0" applyFont="1" applyAlignment="1" applyProtection="1">
      <alignment horizontal="right"/>
      <protection hidden="1"/>
    </xf>
    <xf numFmtId="0" fontId="4" fillId="0" borderId="0" xfId="0" applyFont="1" applyAlignment="1">
      <alignment horizontal="center" vertical="center"/>
    </xf>
    <xf numFmtId="0" fontId="4" fillId="0" borderId="11" xfId="0" applyFont="1" applyBorder="1" applyAlignment="1">
      <alignment horizontal="center" vertical="center" wrapText="1"/>
    </xf>
    <xf numFmtId="0" fontId="4" fillId="0" borderId="11" xfId="0" applyFont="1" applyBorder="1" applyAlignment="1">
      <alignment vertical="center"/>
    </xf>
    <xf numFmtId="0" fontId="4" fillId="0" borderId="11" xfId="0" applyFont="1" applyBorder="1" applyAlignment="1">
      <alignment horizontal="center" vertical="center"/>
    </xf>
    <xf numFmtId="0" fontId="4" fillId="0" borderId="22" xfId="0" applyFont="1" applyBorder="1" applyAlignment="1">
      <alignment vertical="center"/>
    </xf>
    <xf numFmtId="0" fontId="4" fillId="0" borderId="24" xfId="0" applyFont="1" applyBorder="1" applyAlignment="1">
      <alignment vertical="center"/>
    </xf>
    <xf numFmtId="0" fontId="4" fillId="0" borderId="57" xfId="0" applyFont="1" applyBorder="1" applyAlignment="1">
      <alignment vertical="center"/>
    </xf>
    <xf numFmtId="0" fontId="4" fillId="0" borderId="58" xfId="0" applyFont="1" applyBorder="1" applyAlignment="1">
      <alignment vertical="center"/>
    </xf>
    <xf numFmtId="0" fontId="4" fillId="0" borderId="47" xfId="0" applyFont="1" applyBorder="1" applyAlignment="1">
      <alignment vertical="center"/>
    </xf>
    <xf numFmtId="0" fontId="25" fillId="0" borderId="0" xfId="0" applyFont="1" applyAlignment="1">
      <alignment vertical="center"/>
    </xf>
    <xf numFmtId="0" fontId="32" fillId="0" borderId="48" xfId="0" applyFont="1" applyBorder="1" applyAlignment="1">
      <alignment horizontal="left" vertical="center" indent="1"/>
    </xf>
    <xf numFmtId="0" fontId="30" fillId="0" borderId="0" xfId="0" applyFont="1"/>
    <xf numFmtId="0" fontId="14" fillId="0" borderId="0" xfId="0" applyFont="1" applyFill="1" applyAlignment="1">
      <alignment vertical="center"/>
    </xf>
    <xf numFmtId="0" fontId="14" fillId="5" borderId="0" xfId="0" applyFont="1" applyFill="1"/>
    <xf numFmtId="0" fontId="14" fillId="0" borderId="0" xfId="0" applyFont="1" applyAlignment="1">
      <alignment horizontal="left"/>
    </xf>
    <xf numFmtId="0" fontId="16" fillId="7" borderId="0" xfId="0" applyFont="1" applyFill="1"/>
    <xf numFmtId="0" fontId="14" fillId="0" borderId="0" xfId="0" applyFont="1" applyFill="1"/>
    <xf numFmtId="0" fontId="16" fillId="0" borderId="0" xfId="0" applyFont="1" applyBorder="1" applyAlignment="1" applyProtection="1">
      <alignment horizontal="center" vertical="center"/>
      <protection hidden="1"/>
    </xf>
    <xf numFmtId="0" fontId="4" fillId="0" borderId="0" xfId="0" applyFont="1" applyAlignment="1">
      <alignment horizontal="left" vertical="center"/>
    </xf>
    <xf numFmtId="0" fontId="30" fillId="0" borderId="0" xfId="0" applyFont="1" applyAlignment="1">
      <alignment horizontal="left" vertical="center"/>
    </xf>
    <xf numFmtId="0" fontId="16" fillId="0" borderId="3" xfId="0" applyFont="1" applyBorder="1" applyAlignment="1" applyProtection="1">
      <alignment horizontal="center" vertical="center"/>
      <protection hidden="1"/>
    </xf>
    <xf numFmtId="0" fontId="14" fillId="9" borderId="11" xfId="0" applyFont="1" applyFill="1" applyBorder="1" applyAlignment="1">
      <alignment vertical="center"/>
    </xf>
    <xf numFmtId="0" fontId="14" fillId="9" borderId="11" xfId="0" applyFont="1" applyFill="1" applyBorder="1"/>
    <xf numFmtId="0" fontId="30" fillId="9" borderId="11" xfId="0" applyFont="1" applyFill="1" applyBorder="1"/>
    <xf numFmtId="0" fontId="16" fillId="0" borderId="3" xfId="0" applyFont="1" applyBorder="1" applyAlignment="1" applyProtection="1">
      <alignment horizontal="left" vertical="center"/>
      <protection hidden="1"/>
    </xf>
    <xf numFmtId="0" fontId="14" fillId="0" borderId="0" xfId="0" applyFont="1" applyFill="1" applyBorder="1" applyAlignment="1">
      <alignment horizontal="center"/>
    </xf>
    <xf numFmtId="0" fontId="14" fillId="0" borderId="0" xfId="0" applyFont="1" applyAlignment="1">
      <alignment horizontal="center"/>
    </xf>
    <xf numFmtId="0" fontId="14" fillId="5" borderId="0" xfId="0" applyFont="1" applyFill="1" applyAlignment="1">
      <alignment horizontal="center"/>
    </xf>
    <xf numFmtId="0" fontId="14" fillId="0" borderId="0" xfId="0" applyFont="1" applyFill="1" applyBorder="1"/>
    <xf numFmtId="0" fontId="14" fillId="0" borderId="0" xfId="0" applyFont="1" applyAlignment="1">
      <alignment horizontal="right"/>
    </xf>
    <xf numFmtId="0" fontId="14" fillId="0" borderId="54" xfId="0" applyFont="1" applyBorder="1" applyAlignment="1">
      <alignment horizontal="center"/>
    </xf>
    <xf numFmtId="0" fontId="14" fillId="0" borderId="54" xfId="0" applyFont="1" applyBorder="1"/>
    <xf numFmtId="0" fontId="14" fillId="0" borderId="11" xfId="0" applyFont="1" applyBorder="1" applyAlignment="1">
      <alignment horizontal="left"/>
    </xf>
    <xf numFmtId="0" fontId="14" fillId="0" borderId="46" xfId="0" applyFont="1" applyBorder="1"/>
    <xf numFmtId="0" fontId="14" fillId="0" borderId="22" xfId="0" applyFont="1" applyBorder="1" applyAlignment="1" applyProtection="1">
      <alignment horizontal="center" vertical="center"/>
      <protection hidden="1"/>
    </xf>
    <xf numFmtId="0" fontId="14" fillId="0" borderId="24" xfId="0" applyFont="1" applyBorder="1" applyAlignment="1" applyProtection="1">
      <alignment horizontal="center" vertical="center"/>
      <protection hidden="1"/>
    </xf>
    <xf numFmtId="0" fontId="4" fillId="10" borderId="0" xfId="0" applyFont="1" applyFill="1" applyAlignment="1">
      <alignment horizontal="left" vertical="center"/>
    </xf>
    <xf numFmtId="0" fontId="14" fillId="0" borderId="61" xfId="0" applyFont="1" applyBorder="1" applyAlignment="1">
      <alignment horizontal="left"/>
    </xf>
    <xf numFmtId="0" fontId="14" fillId="0" borderId="0" xfId="0" applyFont="1" applyBorder="1"/>
    <xf numFmtId="0" fontId="14" fillId="0" borderId="26" xfId="0" applyFont="1" applyBorder="1"/>
    <xf numFmtId="0" fontId="14" fillId="0" borderId="61" xfId="0" quotePrefix="1" applyFont="1" applyBorder="1" applyAlignment="1">
      <alignment horizontal="left"/>
    </xf>
    <xf numFmtId="0" fontId="14" fillId="6" borderId="0" xfId="0" applyFont="1" applyFill="1" applyBorder="1"/>
    <xf numFmtId="0" fontId="14" fillId="6" borderId="26" xfId="0" applyFont="1" applyFill="1" applyBorder="1"/>
    <xf numFmtId="0" fontId="14" fillId="7" borderId="0" xfId="0" applyFont="1" applyFill="1" applyBorder="1"/>
    <xf numFmtId="0" fontId="14" fillId="7" borderId="26" xfId="0" applyFont="1" applyFill="1" applyBorder="1"/>
    <xf numFmtId="0" fontId="14" fillId="10" borderId="0" xfId="0" applyFont="1" applyFill="1" applyBorder="1"/>
    <xf numFmtId="0" fontId="14" fillId="10" borderId="26" xfId="0" applyFont="1" applyFill="1" applyBorder="1"/>
    <xf numFmtId="0" fontId="14" fillId="8" borderId="0" xfId="0" applyFont="1" applyFill="1" applyBorder="1"/>
    <xf numFmtId="0" fontId="14" fillId="0" borderId="0" xfId="0" quotePrefix="1" applyFont="1" applyBorder="1" applyAlignment="1">
      <alignment horizontal="left"/>
    </xf>
    <xf numFmtId="0" fontId="14" fillId="8" borderId="26" xfId="0" applyFont="1" applyFill="1" applyBorder="1"/>
    <xf numFmtId="0" fontId="14" fillId="0" borderId="62" xfId="0" quotePrefix="1" applyFont="1" applyBorder="1" applyAlignment="1">
      <alignment horizontal="left"/>
    </xf>
    <xf numFmtId="0" fontId="14" fillId="0" borderId="54" xfId="0" quotePrefix="1" applyFont="1" applyBorder="1" applyAlignment="1">
      <alignment horizontal="left"/>
    </xf>
    <xf numFmtId="0" fontId="14" fillId="8" borderId="27" xfId="0" applyFont="1" applyFill="1" applyBorder="1"/>
    <xf numFmtId="179" fontId="13" fillId="0" borderId="0" xfId="0" applyNumberFormat="1" applyFont="1" applyBorder="1" applyAlignment="1" applyProtection="1">
      <alignment horizontal="center"/>
      <protection hidden="1"/>
    </xf>
    <xf numFmtId="180" fontId="13" fillId="0" borderId="13" xfId="0" applyNumberFormat="1" applyFont="1" applyBorder="1" applyAlignment="1" applyProtection="1">
      <alignment horizontal="right" indent="1"/>
      <protection hidden="1"/>
    </xf>
    <xf numFmtId="0" fontId="14" fillId="7" borderId="0" xfId="0" applyFont="1" applyFill="1" applyAlignment="1">
      <alignment horizontal="left" vertical="center"/>
    </xf>
    <xf numFmtId="0" fontId="32" fillId="0" borderId="11" xfId="0" applyFont="1" applyBorder="1" applyAlignment="1">
      <alignment horizontal="centerContinuous" vertical="center"/>
    </xf>
    <xf numFmtId="0" fontId="3" fillId="0" borderId="3" xfId="0" applyFont="1" applyBorder="1" applyAlignment="1" applyProtection="1">
      <alignment horizontal="center" vertical="center"/>
      <protection hidden="1"/>
    </xf>
    <xf numFmtId="0" fontId="16" fillId="0" borderId="10" xfId="0" applyFont="1" applyBorder="1" applyAlignment="1" applyProtection="1">
      <alignment horizontal="center" vertical="center"/>
      <protection hidden="1"/>
    </xf>
    <xf numFmtId="0" fontId="16" fillId="0" borderId="64" xfId="0" applyFont="1" applyBorder="1" applyAlignment="1" applyProtection="1">
      <alignment horizontal="center" vertical="center"/>
      <protection hidden="1"/>
    </xf>
    <xf numFmtId="0" fontId="14" fillId="3" borderId="65" xfId="0" applyFont="1" applyFill="1" applyBorder="1" applyAlignment="1" applyProtection="1">
      <alignment horizontal="left" vertical="center"/>
      <protection locked="0"/>
    </xf>
    <xf numFmtId="0" fontId="30" fillId="3" borderId="66" xfId="0" applyFont="1" applyFill="1" applyBorder="1" applyAlignment="1" applyProtection="1">
      <alignment horizontal="left" vertical="center" shrinkToFit="1"/>
      <protection locked="0"/>
    </xf>
    <xf numFmtId="0" fontId="14" fillId="3" borderId="67" xfId="0" applyFont="1" applyFill="1" applyBorder="1" applyAlignment="1" applyProtection="1">
      <alignment horizontal="center" vertical="center"/>
      <protection locked="0"/>
    </xf>
    <xf numFmtId="0" fontId="16" fillId="3" borderId="67" xfId="0" applyFont="1" applyFill="1" applyBorder="1" applyAlignment="1" applyProtection="1">
      <alignment horizontal="center" vertical="center"/>
      <protection locked="0"/>
    </xf>
    <xf numFmtId="0" fontId="16" fillId="3" borderId="67" xfId="0" applyFont="1" applyFill="1" applyBorder="1" applyAlignment="1" applyProtection="1">
      <alignment horizontal="center" vertical="center" shrinkToFit="1"/>
      <protection locked="0"/>
    </xf>
    <xf numFmtId="0" fontId="16" fillId="3" borderId="68" xfId="0" applyFont="1" applyFill="1" applyBorder="1" applyAlignment="1" applyProtection="1">
      <alignment horizontal="center" vertical="center"/>
      <protection locked="0"/>
    </xf>
    <xf numFmtId="0" fontId="16" fillId="0" borderId="63" xfId="0" applyFont="1" applyBorder="1" applyAlignment="1" applyProtection="1">
      <alignment horizontal="center" vertical="center"/>
      <protection hidden="1"/>
    </xf>
    <xf numFmtId="178" fontId="35" fillId="0" borderId="59" xfId="0" applyNumberFormat="1" applyFont="1" applyFill="1" applyBorder="1" applyAlignment="1" applyProtection="1">
      <alignment horizontal="left" vertical="center" shrinkToFit="1"/>
      <protection hidden="1"/>
    </xf>
    <xf numFmtId="178" fontId="35" fillId="0" borderId="0" xfId="0" applyNumberFormat="1" applyFont="1" applyFill="1" applyBorder="1" applyAlignment="1" applyProtection="1">
      <alignment horizontal="left" vertical="center" shrinkToFit="1"/>
      <protection hidden="1"/>
    </xf>
    <xf numFmtId="178" fontId="35" fillId="0" borderId="15" xfId="0" applyNumberFormat="1" applyFont="1" applyFill="1" applyBorder="1" applyAlignment="1" applyProtection="1">
      <alignment horizontal="left" vertical="center" shrinkToFit="1"/>
      <protection hidden="1"/>
    </xf>
    <xf numFmtId="178" fontId="35" fillId="0" borderId="60" xfId="0" applyNumberFormat="1" applyFont="1" applyFill="1" applyBorder="1" applyAlignment="1" applyProtection="1">
      <alignment horizontal="left" vertical="center" shrinkToFit="1"/>
      <protection hidden="1"/>
    </xf>
    <xf numFmtId="178" fontId="35" fillId="0" borderId="54" xfId="0" applyNumberFormat="1" applyFont="1" applyFill="1" applyBorder="1" applyAlignment="1" applyProtection="1">
      <alignment horizontal="left" vertical="center" shrinkToFit="1"/>
      <protection hidden="1"/>
    </xf>
    <xf numFmtId="178" fontId="35" fillId="0" borderId="76" xfId="0" applyNumberFormat="1" applyFont="1" applyFill="1" applyBorder="1" applyAlignment="1" applyProtection="1">
      <alignment horizontal="left" vertical="center" shrinkToFit="1"/>
      <protection hidden="1"/>
    </xf>
    <xf numFmtId="178" fontId="35" fillId="0" borderId="77" xfId="0" applyNumberFormat="1" applyFont="1" applyFill="1" applyBorder="1" applyAlignment="1" applyProtection="1">
      <alignment horizontal="left" vertical="center" shrinkToFit="1"/>
      <protection hidden="1"/>
    </xf>
    <xf numFmtId="178" fontId="35" fillId="0" borderId="78" xfId="0" applyNumberFormat="1" applyFont="1" applyFill="1" applyBorder="1" applyAlignment="1" applyProtection="1">
      <alignment horizontal="left" vertical="center" shrinkToFit="1"/>
      <protection hidden="1"/>
    </xf>
    <xf numFmtId="0" fontId="35" fillId="0" borderId="78" xfId="0" applyNumberFormat="1" applyFont="1" applyFill="1" applyBorder="1" applyAlignment="1" applyProtection="1">
      <alignment horizontal="left" vertical="center" shrinkToFit="1"/>
      <protection hidden="1"/>
    </xf>
    <xf numFmtId="0" fontId="35" fillId="0" borderId="79" xfId="0" applyNumberFormat="1" applyFont="1" applyFill="1" applyBorder="1" applyAlignment="1" applyProtection="1">
      <alignment horizontal="left" vertical="center" shrinkToFit="1"/>
      <protection hidden="1"/>
    </xf>
    <xf numFmtId="0" fontId="34" fillId="0" borderId="0" xfId="0" applyNumberFormat="1" applyFont="1" applyFill="1" applyAlignment="1">
      <alignment vertical="center"/>
    </xf>
    <xf numFmtId="0" fontId="34" fillId="0" borderId="0" xfId="0" applyNumberFormat="1" applyFont="1" applyFill="1" applyAlignment="1">
      <alignment horizontal="center" vertical="center"/>
    </xf>
    <xf numFmtId="0" fontId="35" fillId="0" borderId="0" xfId="0" applyNumberFormat="1" applyFont="1" applyFill="1" applyAlignment="1" applyProtection="1">
      <alignment vertical="center"/>
      <protection hidden="1"/>
    </xf>
    <xf numFmtId="0" fontId="35" fillId="0" borderId="71" xfId="0" applyNumberFormat="1" applyFont="1" applyFill="1" applyBorder="1" applyAlignment="1" applyProtection="1">
      <alignment horizontal="center" vertical="center" shrinkToFit="1"/>
      <protection hidden="1"/>
    </xf>
    <xf numFmtId="0" fontId="35" fillId="0" borderId="71" xfId="0" applyNumberFormat="1" applyFont="1" applyFill="1" applyBorder="1" applyAlignment="1" applyProtection="1">
      <alignment horizontal="center" vertical="center"/>
      <protection hidden="1"/>
    </xf>
    <xf numFmtId="0" fontId="35" fillId="0" borderId="71" xfId="0" applyNumberFormat="1" applyFont="1" applyFill="1" applyBorder="1" applyAlignment="1" applyProtection="1">
      <alignment vertical="center"/>
      <protection hidden="1"/>
    </xf>
    <xf numFmtId="0" fontId="35" fillId="0" borderId="72" xfId="0" applyNumberFormat="1" applyFont="1" applyFill="1" applyBorder="1" applyAlignment="1" applyProtection="1">
      <alignment horizontal="center" vertical="center"/>
      <protection hidden="1"/>
    </xf>
    <xf numFmtId="0" fontId="35" fillId="0" borderId="80" xfId="0" applyNumberFormat="1" applyFont="1" applyFill="1" applyBorder="1" applyAlignment="1" applyProtection="1">
      <alignment horizontal="distributed" vertical="center" shrinkToFit="1"/>
      <protection hidden="1"/>
    </xf>
    <xf numFmtId="0" fontId="35" fillId="0" borderId="73" xfId="0" applyNumberFormat="1" applyFont="1" applyFill="1" applyBorder="1" applyAlignment="1" applyProtection="1">
      <alignment horizontal="distributed" vertical="center" shrinkToFit="1"/>
      <protection hidden="1"/>
    </xf>
    <xf numFmtId="0" fontId="35" fillId="0" borderId="73" xfId="0" applyNumberFormat="1" applyFont="1" applyFill="1" applyBorder="1" applyAlignment="1" applyProtection="1">
      <alignment horizontal="center" vertical="center" shrinkToFit="1"/>
      <protection hidden="1"/>
    </xf>
    <xf numFmtId="0" fontId="35" fillId="0" borderId="73" xfId="0" applyNumberFormat="1" applyFont="1" applyFill="1" applyBorder="1" applyAlignment="1" applyProtection="1">
      <alignment vertical="center" shrinkToFit="1"/>
      <protection hidden="1"/>
    </xf>
    <xf numFmtId="0" fontId="35" fillId="0" borderId="75" xfId="0" applyNumberFormat="1" applyFont="1" applyFill="1" applyBorder="1" applyAlignment="1" applyProtection="1">
      <alignment vertical="center" shrinkToFit="1"/>
      <protection hidden="1"/>
    </xf>
    <xf numFmtId="0" fontId="35" fillId="0" borderId="0" xfId="0" applyNumberFormat="1" applyFont="1" applyFill="1" applyAlignment="1" applyProtection="1">
      <alignment horizontal="center" vertical="center"/>
      <protection hidden="1"/>
    </xf>
    <xf numFmtId="0" fontId="35" fillId="6" borderId="0" xfId="0" applyNumberFormat="1" applyFont="1" applyFill="1" applyAlignment="1" applyProtection="1">
      <alignment horizontal="center" vertical="center"/>
      <protection hidden="1"/>
    </xf>
    <xf numFmtId="0" fontId="35" fillId="9" borderId="0" xfId="0" applyNumberFormat="1" applyFont="1" applyFill="1" applyAlignment="1" applyProtection="1">
      <alignment horizontal="center" vertical="center"/>
      <protection hidden="1"/>
    </xf>
    <xf numFmtId="0" fontId="35" fillId="11" borderId="0" xfId="0" applyNumberFormat="1" applyFont="1" applyFill="1" applyAlignment="1" applyProtection="1">
      <alignment horizontal="center" vertical="center"/>
      <protection hidden="1"/>
    </xf>
    <xf numFmtId="0" fontId="34" fillId="8" borderId="0" xfId="0" applyNumberFormat="1" applyFont="1" applyFill="1" applyAlignment="1">
      <alignment horizontal="center" vertical="center"/>
    </xf>
    <xf numFmtId="0" fontId="35" fillId="8" borderId="0" xfId="0" applyNumberFormat="1" applyFont="1" applyFill="1" applyAlignment="1" applyProtection="1">
      <alignment horizontal="center" vertical="center" shrinkToFit="1"/>
      <protection hidden="1"/>
    </xf>
    <xf numFmtId="178" fontId="35" fillId="0" borderId="74" xfId="0" applyNumberFormat="1" applyFont="1" applyFill="1" applyBorder="1" applyAlignment="1" applyProtection="1">
      <alignment horizontal="left" vertical="center" shrinkToFit="1"/>
      <protection hidden="1"/>
    </xf>
    <xf numFmtId="178" fontId="35" fillId="0" borderId="26" xfId="0" applyNumberFormat="1" applyFont="1" applyFill="1" applyBorder="1" applyAlignment="1" applyProtection="1">
      <alignment horizontal="left" vertical="center" shrinkToFit="1"/>
      <protection hidden="1"/>
    </xf>
    <xf numFmtId="178" fontId="35" fillId="0" borderId="27" xfId="0" applyNumberFormat="1" applyFont="1" applyFill="1" applyBorder="1" applyAlignment="1" applyProtection="1">
      <alignment horizontal="left" vertical="center" shrinkToFit="1"/>
      <protection hidden="1"/>
    </xf>
    <xf numFmtId="182" fontId="35" fillId="0" borderId="15" xfId="0" applyNumberFormat="1" applyFont="1" applyFill="1" applyBorder="1" applyAlignment="1" applyProtection="1">
      <alignment horizontal="left" vertical="center" shrinkToFit="1"/>
      <protection hidden="1"/>
    </xf>
    <xf numFmtId="182" fontId="35" fillId="0" borderId="0" xfId="0" applyNumberFormat="1" applyFont="1" applyFill="1" applyBorder="1" applyAlignment="1" applyProtection="1">
      <alignment horizontal="left" vertical="center" shrinkToFit="1"/>
      <protection hidden="1"/>
    </xf>
    <xf numFmtId="182" fontId="35" fillId="0" borderId="54" xfId="0" applyNumberFormat="1" applyFont="1" applyFill="1" applyBorder="1" applyAlignment="1" applyProtection="1">
      <alignment horizontal="left" vertical="center" shrinkToFit="1"/>
      <protection hidden="1"/>
    </xf>
    <xf numFmtId="178" fontId="35" fillId="0" borderId="19" xfId="0" applyNumberFormat="1" applyFont="1" applyFill="1" applyBorder="1" applyAlignment="1" applyProtection="1">
      <alignment horizontal="left" vertical="center" shrinkToFit="1"/>
      <protection hidden="1"/>
    </xf>
    <xf numFmtId="178" fontId="35" fillId="0" borderId="20" xfId="0" applyNumberFormat="1" applyFont="1" applyFill="1" applyBorder="1" applyAlignment="1" applyProtection="1">
      <alignment horizontal="left" vertical="center" shrinkToFit="1"/>
      <protection hidden="1"/>
    </xf>
    <xf numFmtId="178" fontId="35" fillId="0" borderId="81" xfId="0" applyNumberFormat="1" applyFont="1" applyFill="1" applyBorder="1" applyAlignment="1" applyProtection="1">
      <alignment horizontal="left" vertical="center" shrinkToFit="1"/>
      <protection hidden="1"/>
    </xf>
    <xf numFmtId="0" fontId="14" fillId="12" borderId="44" xfId="0" applyFont="1" applyFill="1" applyBorder="1" applyAlignment="1" applyProtection="1">
      <alignment horizontal="center" vertical="center"/>
      <protection hidden="1"/>
    </xf>
    <xf numFmtId="0" fontId="14" fillId="12" borderId="2" xfId="0" applyFont="1" applyFill="1" applyBorder="1" applyAlignment="1" applyProtection="1">
      <alignment horizontal="center" vertical="center"/>
      <protection hidden="1"/>
    </xf>
    <xf numFmtId="0" fontId="6" fillId="0" borderId="82" xfId="0" applyFont="1" applyBorder="1" applyAlignment="1" applyProtection="1">
      <alignment vertical="center"/>
      <protection hidden="1"/>
    </xf>
    <xf numFmtId="0" fontId="4" fillId="0" borderId="83" xfId="0" applyFont="1" applyBorder="1" applyAlignment="1">
      <alignment vertical="center"/>
    </xf>
    <xf numFmtId="0" fontId="4" fillId="0" borderId="84" xfId="0" applyFont="1" applyBorder="1" applyAlignment="1">
      <alignment vertical="center"/>
    </xf>
    <xf numFmtId="0" fontId="6" fillId="0" borderId="85" xfId="0" applyFont="1" applyBorder="1" applyAlignment="1" applyProtection="1">
      <alignment vertical="center"/>
      <protection locked="0"/>
    </xf>
    <xf numFmtId="0" fontId="4" fillId="0" borderId="86" xfId="0" applyFont="1" applyBorder="1" applyAlignment="1">
      <alignment vertical="center"/>
    </xf>
    <xf numFmtId="0" fontId="4" fillId="0" borderId="87" xfId="0" applyFont="1" applyBorder="1" applyAlignment="1">
      <alignment vertical="center"/>
    </xf>
    <xf numFmtId="0" fontId="27" fillId="0" borderId="10" xfId="0" applyFont="1" applyBorder="1" applyAlignment="1" applyProtection="1">
      <alignment horizontal="left" vertical="center" indent="2" shrinkToFit="1"/>
      <protection hidden="1"/>
    </xf>
    <xf numFmtId="0" fontId="27" fillId="0" borderId="17" xfId="0" applyFont="1" applyBorder="1" applyAlignment="1" applyProtection="1">
      <alignment horizontal="left" vertical="center" indent="2" shrinkToFit="1"/>
      <protection hidden="1"/>
    </xf>
    <xf numFmtId="0" fontId="27" fillId="0" borderId="43" xfId="0" applyFont="1" applyBorder="1" applyAlignment="1" applyProtection="1">
      <alignment horizontal="left" vertical="center" indent="2" shrinkToFit="1"/>
      <protection hidden="1"/>
    </xf>
    <xf numFmtId="0" fontId="27" fillId="0" borderId="10" xfId="0" applyFont="1" applyFill="1" applyBorder="1" applyAlignment="1" applyProtection="1">
      <alignment horizontal="left" vertical="center" indent="2" shrinkToFit="1"/>
      <protection hidden="1"/>
    </xf>
    <xf numFmtId="0" fontId="27" fillId="0" borderId="17" xfId="0" applyFont="1" applyFill="1" applyBorder="1" applyAlignment="1" applyProtection="1">
      <alignment horizontal="left" vertical="center" indent="2" shrinkToFit="1"/>
      <protection hidden="1"/>
    </xf>
    <xf numFmtId="0" fontId="27" fillId="0" borderId="14" xfId="0" applyFont="1" applyFill="1" applyBorder="1" applyAlignment="1" applyProtection="1">
      <alignment horizontal="left" vertical="center" indent="2" shrinkToFit="1"/>
      <protection hidden="1"/>
    </xf>
    <xf numFmtId="0" fontId="16" fillId="0" borderId="44" xfId="0" applyFont="1" applyBorder="1" applyAlignment="1" applyProtection="1">
      <alignment horizontal="distributed" vertical="center"/>
      <protection hidden="1"/>
    </xf>
    <xf numFmtId="0" fontId="16" fillId="0" borderId="2" xfId="0" applyFont="1" applyBorder="1" applyAlignment="1" applyProtection="1">
      <alignment horizontal="distributed" vertical="center"/>
      <protection hidden="1"/>
    </xf>
    <xf numFmtId="0" fontId="16" fillId="0" borderId="44" xfId="0" applyFont="1" applyBorder="1" applyAlignment="1" applyProtection="1">
      <alignment horizontal="distributed" vertical="center" wrapText="1"/>
      <protection hidden="1"/>
    </xf>
    <xf numFmtId="0" fontId="16" fillId="0" borderId="2" xfId="0" applyFont="1" applyBorder="1" applyAlignment="1" applyProtection="1">
      <alignment horizontal="distributed" vertical="center" wrapText="1"/>
      <protection hidden="1"/>
    </xf>
    <xf numFmtId="0" fontId="12" fillId="0" borderId="0"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178" fontId="2" fillId="0" borderId="10" xfId="0" applyNumberFormat="1" applyFont="1" applyBorder="1" applyAlignment="1" applyProtection="1">
      <alignment horizontal="left" vertical="center" shrinkToFit="1"/>
      <protection hidden="1"/>
    </xf>
    <xf numFmtId="178" fontId="2" fillId="0" borderId="14" xfId="0" applyNumberFormat="1" applyFont="1" applyBorder="1" applyAlignment="1" applyProtection="1">
      <alignment horizontal="left" vertical="center" shrinkToFit="1"/>
      <protection hidden="1"/>
    </xf>
    <xf numFmtId="178" fontId="2" fillId="0" borderId="17" xfId="0" applyNumberFormat="1" applyFont="1" applyBorder="1" applyAlignment="1" applyProtection="1">
      <alignment horizontal="left" vertical="center" shrinkToFit="1"/>
      <protection hidden="1"/>
    </xf>
    <xf numFmtId="0" fontId="3" fillId="0" borderId="3" xfId="0" applyFont="1" applyBorder="1" applyAlignment="1" applyProtection="1">
      <alignment horizontal="center" vertical="center"/>
      <protection hidden="1"/>
    </xf>
    <xf numFmtId="0" fontId="3" fillId="0" borderId="10" xfId="0" applyFont="1" applyBorder="1" applyAlignment="1" applyProtection="1">
      <alignment horizontal="center" vertical="center"/>
      <protection hidden="1"/>
    </xf>
    <xf numFmtId="0" fontId="2" fillId="0" borderId="21" xfId="0" applyFont="1" applyBorder="1" applyAlignment="1" applyProtection="1">
      <alignment horizontal="left" vertical="center" indent="2" shrinkToFit="1"/>
      <protection hidden="1"/>
    </xf>
    <xf numFmtId="0" fontId="2" fillId="0" borderId="15" xfId="0" applyFont="1" applyBorder="1" applyAlignment="1" applyProtection="1">
      <alignment horizontal="left" vertical="center" indent="2" shrinkToFit="1"/>
      <protection hidden="1"/>
    </xf>
    <xf numFmtId="0" fontId="2" fillId="0" borderId="28" xfId="0" applyFont="1" applyBorder="1" applyAlignment="1" applyProtection="1">
      <alignment horizontal="left" vertical="center" indent="2" shrinkToFit="1"/>
      <protection hidden="1"/>
    </xf>
    <xf numFmtId="0" fontId="2" fillId="0" borderId="49" xfId="0" applyFont="1" applyBorder="1" applyAlignment="1" applyProtection="1">
      <alignment horizontal="center" vertical="center" shrinkToFit="1"/>
      <protection hidden="1"/>
    </xf>
    <xf numFmtId="0" fontId="2" fillId="0" borderId="50" xfId="0" applyFont="1" applyBorder="1" applyAlignment="1" applyProtection="1">
      <alignment horizontal="center" vertical="center" shrinkToFit="1"/>
      <protection hidden="1"/>
    </xf>
    <xf numFmtId="0" fontId="2" fillId="0" borderId="25" xfId="0" applyFont="1" applyBorder="1" applyAlignment="1" applyProtection="1">
      <alignment horizontal="center" vertical="center" shrinkToFit="1"/>
      <protection hidden="1"/>
    </xf>
    <xf numFmtId="0" fontId="2" fillId="0" borderId="48" xfId="0" applyFont="1" applyBorder="1" applyAlignment="1" applyProtection="1">
      <alignment horizontal="left" vertical="center" indent="2" shrinkToFit="1"/>
      <protection hidden="1"/>
    </xf>
    <xf numFmtId="0" fontId="2" fillId="0" borderId="46" xfId="0" applyFont="1" applyBorder="1" applyAlignment="1" applyProtection="1">
      <alignment horizontal="left" vertical="center" indent="2" shrinkToFit="1"/>
      <protection hidden="1"/>
    </xf>
    <xf numFmtId="0" fontId="2" fillId="0" borderId="47" xfId="0" applyFont="1" applyBorder="1" applyAlignment="1" applyProtection="1">
      <alignment horizontal="left" vertical="center" indent="2" shrinkToFit="1"/>
      <protection hidden="1"/>
    </xf>
    <xf numFmtId="179" fontId="13" fillId="0" borderId="54" xfId="0" applyNumberFormat="1" applyFont="1" applyBorder="1" applyAlignment="1" applyProtection="1">
      <alignment horizontal="right" indent="2"/>
      <protection hidden="1"/>
    </xf>
    <xf numFmtId="178" fontId="2" fillId="0" borderId="13" xfId="0" applyNumberFormat="1" applyFont="1" applyBorder="1" applyAlignment="1" applyProtection="1">
      <alignment horizontal="left" indent="2"/>
      <protection hidden="1"/>
    </xf>
    <xf numFmtId="177" fontId="2" fillId="0" borderId="0" xfId="0" applyNumberFormat="1" applyFont="1" applyBorder="1" applyAlignment="1" applyProtection="1">
      <alignment horizontal="center" vertical="center"/>
      <protection hidden="1"/>
    </xf>
    <xf numFmtId="0" fontId="13" fillId="0" borderId="13" xfId="0" applyFont="1" applyBorder="1" applyAlignment="1" applyProtection="1">
      <alignment horizontal="right"/>
      <protection hidden="1"/>
    </xf>
    <xf numFmtId="0" fontId="13" fillId="0" borderId="13" xfId="0" applyFont="1" applyBorder="1" applyAlignment="1" applyProtection="1">
      <alignment horizontal="right" indent="4"/>
      <protection hidden="1"/>
    </xf>
    <xf numFmtId="181" fontId="13" fillId="0" borderId="0" xfId="0" applyNumberFormat="1" applyFont="1" applyBorder="1" applyAlignment="1" applyProtection="1">
      <alignment horizontal="left"/>
      <protection hidden="1"/>
    </xf>
    <xf numFmtId="0" fontId="4" fillId="0" borderId="22" xfId="0" applyFont="1" applyBorder="1" applyAlignment="1">
      <alignment horizontal="center" vertical="center"/>
    </xf>
    <xf numFmtId="0" fontId="4" fillId="0" borderId="24" xfId="0" applyFont="1" applyBorder="1" applyAlignment="1">
      <alignment horizontal="center" vertical="center"/>
    </xf>
    <xf numFmtId="0" fontId="35" fillId="0" borderId="69" xfId="0" applyNumberFormat="1" applyFont="1" applyFill="1" applyBorder="1" applyAlignment="1" applyProtection="1">
      <alignment horizontal="center" vertical="center" shrinkToFit="1"/>
      <protection hidden="1"/>
    </xf>
    <xf numFmtId="0" fontId="35" fillId="0" borderId="70" xfId="0" applyNumberFormat="1" applyFont="1" applyFill="1" applyBorder="1" applyAlignment="1" applyProtection="1">
      <alignment horizontal="center" vertical="center" shrinkToFit="1"/>
      <protection hidden="1"/>
    </xf>
    <xf numFmtId="0" fontId="16" fillId="0" borderId="10" xfId="0" applyFont="1" applyBorder="1" applyAlignment="1" applyProtection="1">
      <alignment horizontal="center" vertical="center"/>
      <protection hidden="1"/>
    </xf>
    <xf numFmtId="0" fontId="16" fillId="0" borderId="14" xfId="0" applyFont="1" applyBorder="1" applyAlignment="1" applyProtection="1">
      <alignment horizontal="center" vertical="center"/>
      <protection hidden="1"/>
    </xf>
  </cellXfs>
  <cellStyles count="1">
    <cellStyle name="標準" xfId="0" builtinId="0"/>
  </cellStyles>
  <dxfs count="3">
    <dxf>
      <fill>
        <patternFill>
          <bgColor theme="8" tint="0.79998168889431442"/>
        </patternFill>
      </fill>
    </dxf>
    <dxf>
      <fill>
        <patternFill>
          <bgColor theme="4" tint="0.59996337778862885"/>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11</xdr:col>
      <xdr:colOff>409575</xdr:colOff>
      <xdr:row>55</xdr:row>
      <xdr:rowOff>66675</xdr:rowOff>
    </xdr:from>
    <xdr:to>
      <xdr:col>21</xdr:col>
      <xdr:colOff>0</xdr:colOff>
      <xdr:row>60</xdr:row>
      <xdr:rowOff>95250</xdr:rowOff>
    </xdr:to>
    <xdr:sp macro="" textlink="" fLocksText="0">
      <xdr:nvSpPr>
        <xdr:cNvPr id="2" name="CustomShape 1"/>
        <xdr:cNvSpPr>
          <a:spLocks noChangeArrowheads="1"/>
        </xdr:cNvSpPr>
      </xdr:nvSpPr>
      <xdr:spPr bwMode="auto">
        <a:xfrm>
          <a:off x="11115675" y="14630400"/>
          <a:ext cx="6953250" cy="885825"/>
        </a:xfrm>
        <a:custGeom>
          <a:avLst/>
          <a:gdLst>
            <a:gd name="G0" fmla="+- 22525 0 0"/>
            <a:gd name="G1" fmla="+- 2461 0 0"/>
          </a:gdLst>
          <a:ahLst/>
          <a:cxnLst>
            <a:cxn ang="0">
              <a:pos x="r" y="vc"/>
            </a:cxn>
            <a:cxn ang="5400000">
              <a:pos x="hc" y="b"/>
            </a:cxn>
            <a:cxn ang="10800000">
              <a:pos x="l" y="vc"/>
            </a:cxn>
            <a:cxn ang="16200000">
              <a:pos x="hc" y="t"/>
            </a:cxn>
          </a:cxnLst>
          <a:rect l="0" t="0" r="0" b="0"/>
          <a:pathLst>
            <a:path>
              <a:moveTo>
                <a:pt x="0" y="2462"/>
              </a:moveTo>
              <a:lnTo>
                <a:pt x="0" y="2053"/>
              </a:lnTo>
              <a:lnTo>
                <a:pt x="0" y="1747"/>
              </a:lnTo>
              <a:lnTo>
                <a:pt x="0" y="1440"/>
              </a:lnTo>
              <a:lnTo>
                <a:pt x="0" y="1023"/>
              </a:lnTo>
              <a:lnTo>
                <a:pt x="0" y="716"/>
              </a:lnTo>
              <a:lnTo>
                <a:pt x="0" y="410"/>
              </a:lnTo>
              <a:lnTo>
                <a:pt x="0" y="0"/>
              </a:lnTo>
              <a:lnTo>
                <a:pt x="3736" y="0"/>
              </a:lnTo>
              <a:lnTo>
                <a:pt x="6536" y="0"/>
              </a:lnTo>
              <a:lnTo>
                <a:pt x="9336" y="0"/>
              </a:lnTo>
              <a:lnTo>
                <a:pt x="13146" y="0"/>
              </a:lnTo>
              <a:lnTo>
                <a:pt x="15946" y="0"/>
              </a:lnTo>
              <a:lnTo>
                <a:pt x="18746" y="0"/>
              </a:lnTo>
              <a:lnTo>
                <a:pt x="22483" y="0"/>
              </a:lnTo>
              <a:lnTo>
                <a:pt x="22483" y="410"/>
              </a:lnTo>
              <a:lnTo>
                <a:pt x="22483" y="716"/>
              </a:lnTo>
              <a:lnTo>
                <a:pt x="22483" y="1023"/>
              </a:lnTo>
              <a:lnTo>
                <a:pt x="22483" y="1440"/>
              </a:lnTo>
              <a:lnTo>
                <a:pt x="22483" y="1747"/>
              </a:lnTo>
              <a:lnTo>
                <a:pt x="22483" y="2053"/>
              </a:lnTo>
              <a:lnTo>
                <a:pt x="22483" y="2462"/>
              </a:lnTo>
              <a:lnTo>
                <a:pt x="18746" y="2462"/>
              </a:lnTo>
              <a:lnTo>
                <a:pt x="21469" y="6632"/>
              </a:lnTo>
              <a:lnTo>
                <a:pt x="13146" y="2462"/>
              </a:lnTo>
              <a:lnTo>
                <a:pt x="9336" y="2462"/>
              </a:lnTo>
              <a:lnTo>
                <a:pt x="6536" y="2462"/>
              </a:lnTo>
              <a:lnTo>
                <a:pt x="3736" y="2462"/>
              </a:lnTo>
              <a:lnTo>
                <a:pt x="0" y="2462"/>
              </a:lnTo>
            </a:path>
          </a:pathLst>
        </a:custGeom>
        <a:solidFill>
          <a:srgbClr val="FFFFFF"/>
        </a:solidFill>
        <a:ln w="25560" cap="flat">
          <a:solidFill>
            <a:srgbClr val="C0504D"/>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ctr"/>
        <a:lstStyle/>
        <a:p>
          <a:pPr algn="l" rtl="0">
            <a:defRPr sz="1000"/>
          </a:pPr>
          <a:r>
            <a:rPr lang="ja-JP" altLang="en-US" sz="1400" b="0" i="0" u="none" strike="noStrike" baseline="0">
              <a:solidFill>
                <a:srgbClr val="000000"/>
              </a:solidFill>
              <a:latin typeface="DejaVu Sans"/>
            </a:rPr>
            <a:t>※この記述がダブルスのランク及びペアになります。</a:t>
          </a:r>
        </a:p>
        <a:p>
          <a:pPr algn="l" rtl="0">
            <a:defRPr sz="1000"/>
          </a:pPr>
          <a:r>
            <a:rPr lang="ja-JP" altLang="en-US" sz="1400" b="0" i="0" u="none" strike="noStrike" baseline="0">
              <a:solidFill>
                <a:srgbClr val="000000"/>
              </a:solidFill>
              <a:latin typeface="DejaVu Sans"/>
            </a:rPr>
            <a:t>ランク３位の左・ランク３位の右の違いは、記載順を識別したものです。</a:t>
          </a:r>
        </a:p>
        <a:p>
          <a:pPr algn="l" rtl="0">
            <a:defRPr sz="1000"/>
          </a:pPr>
          <a:r>
            <a:rPr lang="ja-JP" altLang="en-US" sz="1400" b="0" i="0" u="none" strike="noStrike" baseline="0">
              <a:solidFill>
                <a:srgbClr val="000000"/>
              </a:solidFill>
              <a:latin typeface="DejaVu Sans"/>
            </a:rPr>
            <a:t>よって、（中条　一郎１　新津　一太２）と表記され、３ランクのペアとなります。</a:t>
          </a:r>
        </a:p>
      </xdr:txBody>
    </xdr:sp>
    <xdr:clientData/>
  </xdr:twoCellAnchor>
  <xdr:twoCellAnchor>
    <xdr:from>
      <xdr:col>11</xdr:col>
      <xdr:colOff>76200</xdr:colOff>
      <xdr:row>48</xdr:row>
      <xdr:rowOff>47625</xdr:rowOff>
    </xdr:from>
    <xdr:to>
      <xdr:col>21</xdr:col>
      <xdr:colOff>0</xdr:colOff>
      <xdr:row>52</xdr:row>
      <xdr:rowOff>142875</xdr:rowOff>
    </xdr:to>
    <xdr:sp macro="" textlink="" fLocksText="0">
      <xdr:nvSpPr>
        <xdr:cNvPr id="3" name="CustomShape 1"/>
        <xdr:cNvSpPr>
          <a:spLocks noChangeArrowheads="1"/>
        </xdr:cNvSpPr>
      </xdr:nvSpPr>
      <xdr:spPr bwMode="auto">
        <a:xfrm>
          <a:off x="10782300" y="13411200"/>
          <a:ext cx="4476750" cy="781050"/>
        </a:xfrm>
        <a:custGeom>
          <a:avLst/>
          <a:gdLst>
            <a:gd name="G0" fmla="+- 14495 0 0"/>
            <a:gd name="G1" fmla="+- 2169 0 0"/>
          </a:gdLst>
          <a:ahLst/>
          <a:cxnLst>
            <a:cxn ang="0">
              <a:pos x="r" y="vc"/>
            </a:cxn>
            <a:cxn ang="5400000">
              <a:pos x="hc" y="b"/>
            </a:cxn>
            <a:cxn ang="10800000">
              <a:pos x="l" y="vc"/>
            </a:cxn>
            <a:cxn ang="16200000">
              <a:pos x="hc" y="t"/>
            </a:cxn>
          </a:cxnLst>
          <a:rect l="0" t="0" r="0" b="0"/>
          <a:pathLst>
            <a:path>
              <a:moveTo>
                <a:pt x="0" y="2170"/>
              </a:moveTo>
              <a:lnTo>
                <a:pt x="0" y="1810"/>
              </a:lnTo>
              <a:lnTo>
                <a:pt x="0" y="1540"/>
              </a:lnTo>
              <a:lnTo>
                <a:pt x="0" y="1269"/>
              </a:lnTo>
              <a:lnTo>
                <a:pt x="0" y="902"/>
              </a:lnTo>
              <a:lnTo>
                <a:pt x="0" y="631"/>
              </a:lnTo>
              <a:lnTo>
                <a:pt x="0" y="361"/>
              </a:lnTo>
              <a:lnTo>
                <a:pt x="0" y="0"/>
              </a:lnTo>
              <a:lnTo>
                <a:pt x="2402" y="0"/>
              </a:lnTo>
              <a:lnTo>
                <a:pt x="4202" y="0"/>
              </a:lnTo>
              <a:lnTo>
                <a:pt x="6002" y="0"/>
              </a:lnTo>
              <a:lnTo>
                <a:pt x="8451" y="0"/>
              </a:lnTo>
              <a:lnTo>
                <a:pt x="10251" y="0"/>
              </a:lnTo>
              <a:lnTo>
                <a:pt x="12051" y="0"/>
              </a:lnTo>
              <a:lnTo>
                <a:pt x="14454" y="0"/>
              </a:lnTo>
              <a:lnTo>
                <a:pt x="14454" y="361"/>
              </a:lnTo>
              <a:lnTo>
                <a:pt x="14454" y="631"/>
              </a:lnTo>
              <a:lnTo>
                <a:pt x="14454" y="902"/>
              </a:lnTo>
              <a:lnTo>
                <a:pt x="14454" y="1269"/>
              </a:lnTo>
              <a:lnTo>
                <a:pt x="14454" y="1540"/>
              </a:lnTo>
              <a:lnTo>
                <a:pt x="14454" y="1810"/>
              </a:lnTo>
              <a:lnTo>
                <a:pt x="14454" y="2170"/>
              </a:lnTo>
              <a:lnTo>
                <a:pt x="12051" y="2170"/>
              </a:lnTo>
              <a:lnTo>
                <a:pt x="15928" y="4209"/>
              </a:lnTo>
              <a:lnTo>
                <a:pt x="8451" y="2170"/>
              </a:lnTo>
              <a:lnTo>
                <a:pt x="6002" y="2170"/>
              </a:lnTo>
              <a:lnTo>
                <a:pt x="4202" y="2170"/>
              </a:lnTo>
              <a:lnTo>
                <a:pt x="2402" y="2170"/>
              </a:lnTo>
              <a:lnTo>
                <a:pt x="0" y="2170"/>
              </a:lnTo>
            </a:path>
          </a:pathLst>
        </a:custGeom>
        <a:solidFill>
          <a:srgbClr val="FFFFFF"/>
        </a:solidFill>
        <a:ln w="25560" cap="flat">
          <a:solidFill>
            <a:srgbClr val="F79646"/>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ctr"/>
        <a:lstStyle/>
        <a:p>
          <a:pPr algn="l" rtl="0">
            <a:defRPr sz="1000"/>
          </a:pPr>
          <a:r>
            <a:rPr lang="ja-JP" altLang="en-US" sz="1200" b="1" i="0" u="none" strike="noStrike" baseline="0">
              <a:solidFill>
                <a:srgbClr val="000000"/>
              </a:solidFill>
              <a:latin typeface="DejaVu Sans"/>
            </a:rPr>
            <a:t>※この番号がシングルスのランクになります。</a:t>
          </a:r>
        </a:p>
        <a:p>
          <a:pPr algn="l" rtl="0">
            <a:defRPr sz="1000"/>
          </a:pPr>
          <a:r>
            <a:rPr lang="ja-JP" altLang="en-US" sz="1200" b="1" i="0" u="none" strike="noStrike" baseline="0">
              <a:solidFill>
                <a:srgbClr val="000000"/>
              </a:solidFill>
              <a:latin typeface="DejaVu Sans"/>
            </a:rPr>
            <a:t>よって、（阿賀野　翔太１）は、５ランクの選手となります。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200025</xdr:colOff>
      <xdr:row>16</xdr:row>
      <xdr:rowOff>19050</xdr:rowOff>
    </xdr:from>
    <xdr:to>
      <xdr:col>6</xdr:col>
      <xdr:colOff>485775</xdr:colOff>
      <xdr:row>17</xdr:row>
      <xdr:rowOff>123825</xdr:rowOff>
    </xdr:to>
    <xdr:sp macro="" textlink="">
      <xdr:nvSpPr>
        <xdr:cNvPr id="2" name="上矢印 1"/>
        <xdr:cNvSpPr/>
      </xdr:nvSpPr>
      <xdr:spPr>
        <a:xfrm>
          <a:off x="6010275" y="4162425"/>
          <a:ext cx="285750" cy="40005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200025</xdr:colOff>
      <xdr:row>16</xdr:row>
      <xdr:rowOff>28575</xdr:rowOff>
    </xdr:from>
    <xdr:to>
      <xdr:col>13</xdr:col>
      <xdr:colOff>485775</xdr:colOff>
      <xdr:row>17</xdr:row>
      <xdr:rowOff>114300</xdr:rowOff>
    </xdr:to>
    <xdr:sp macro="" textlink="">
      <xdr:nvSpPr>
        <xdr:cNvPr id="3" name="上矢印 2"/>
        <xdr:cNvSpPr/>
      </xdr:nvSpPr>
      <xdr:spPr>
        <a:xfrm>
          <a:off x="12420600" y="4171950"/>
          <a:ext cx="285750" cy="38100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200025</xdr:colOff>
      <xdr:row>54</xdr:row>
      <xdr:rowOff>19050</xdr:rowOff>
    </xdr:from>
    <xdr:to>
      <xdr:col>6</xdr:col>
      <xdr:colOff>485775</xdr:colOff>
      <xdr:row>55</xdr:row>
      <xdr:rowOff>104775</xdr:rowOff>
    </xdr:to>
    <xdr:sp macro="" textlink="">
      <xdr:nvSpPr>
        <xdr:cNvPr id="4" name="上矢印 3"/>
        <xdr:cNvSpPr/>
      </xdr:nvSpPr>
      <xdr:spPr>
        <a:xfrm>
          <a:off x="6010275" y="13487400"/>
          <a:ext cx="285750" cy="381000"/>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200025</xdr:colOff>
      <xdr:row>54</xdr:row>
      <xdr:rowOff>28575</xdr:rowOff>
    </xdr:from>
    <xdr:to>
      <xdr:col>13</xdr:col>
      <xdr:colOff>485775</xdr:colOff>
      <xdr:row>55</xdr:row>
      <xdr:rowOff>85725</xdr:rowOff>
    </xdr:to>
    <xdr:sp macro="" textlink="">
      <xdr:nvSpPr>
        <xdr:cNvPr id="5" name="上矢印 4"/>
        <xdr:cNvSpPr/>
      </xdr:nvSpPr>
      <xdr:spPr>
        <a:xfrm>
          <a:off x="12420600" y="13496925"/>
          <a:ext cx="285750" cy="352425"/>
        </a:xfrm>
        <a:prstGeom prst="upArrow">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29"/>
  <sheetViews>
    <sheetView showGridLines="0" tabSelected="1" workbookViewId="0">
      <selection activeCell="F10" sqref="F10"/>
    </sheetView>
  </sheetViews>
  <sheetFormatPr defaultRowHeight="18" customHeight="1"/>
  <cols>
    <col min="1" max="1" width="5" style="8" customWidth="1"/>
    <col min="2" max="2" width="20.125" style="8" customWidth="1"/>
    <col min="3" max="3" width="33.375" style="8" bestFit="1" customWidth="1"/>
    <col min="4" max="4" width="11.875" style="8" bestFit="1" customWidth="1"/>
    <col min="5" max="8" width="14.625" style="8" customWidth="1"/>
    <col min="9" max="253" width="9" style="8"/>
    <col min="254" max="254" width="2.25" style="8" customWidth="1"/>
    <col min="255" max="255" width="3.375" style="8" customWidth="1"/>
    <col min="256" max="256" width="14" style="8" customWidth="1"/>
    <col min="257" max="260" width="13.75" style="8" customWidth="1"/>
    <col min="261" max="509" width="9" style="8"/>
    <col min="510" max="510" width="2.25" style="8" customWidth="1"/>
    <col min="511" max="511" width="3.375" style="8" customWidth="1"/>
    <col min="512" max="512" width="14" style="8" customWidth="1"/>
    <col min="513" max="516" width="13.75" style="8" customWidth="1"/>
    <col min="517" max="765" width="9" style="8"/>
    <col min="766" max="766" width="2.25" style="8" customWidth="1"/>
    <col min="767" max="767" width="3.375" style="8" customWidth="1"/>
    <col min="768" max="768" width="14" style="8" customWidth="1"/>
    <col min="769" max="772" width="13.75" style="8" customWidth="1"/>
    <col min="773" max="1021" width="9" style="8"/>
    <col min="1022" max="1022" width="2.25" style="8" customWidth="1"/>
    <col min="1023" max="1023" width="3.375" style="8" customWidth="1"/>
    <col min="1024" max="1024" width="14" style="8" customWidth="1"/>
    <col min="1025" max="1028" width="13.75" style="8" customWidth="1"/>
    <col min="1029" max="1277" width="9" style="8"/>
    <col min="1278" max="1278" width="2.25" style="8" customWidth="1"/>
    <col min="1279" max="1279" width="3.375" style="8" customWidth="1"/>
    <col min="1280" max="1280" width="14" style="8" customWidth="1"/>
    <col min="1281" max="1284" width="13.75" style="8" customWidth="1"/>
    <col min="1285" max="1533" width="9" style="8"/>
    <col min="1534" max="1534" width="2.25" style="8" customWidth="1"/>
    <col min="1535" max="1535" width="3.375" style="8" customWidth="1"/>
    <col min="1536" max="1536" width="14" style="8" customWidth="1"/>
    <col min="1537" max="1540" width="13.75" style="8" customWidth="1"/>
    <col min="1541" max="1789" width="9" style="8"/>
    <col min="1790" max="1790" width="2.25" style="8" customWidth="1"/>
    <col min="1791" max="1791" width="3.375" style="8" customWidth="1"/>
    <col min="1792" max="1792" width="14" style="8" customWidth="1"/>
    <col min="1793" max="1796" width="13.75" style="8" customWidth="1"/>
    <col min="1797" max="2045" width="9" style="8"/>
    <col min="2046" max="2046" width="2.25" style="8" customWidth="1"/>
    <col min="2047" max="2047" width="3.375" style="8" customWidth="1"/>
    <col min="2048" max="2048" width="14" style="8" customWidth="1"/>
    <col min="2049" max="2052" width="13.75" style="8" customWidth="1"/>
    <col min="2053" max="2301" width="9" style="8"/>
    <col min="2302" max="2302" width="2.25" style="8" customWidth="1"/>
    <col min="2303" max="2303" width="3.375" style="8" customWidth="1"/>
    <col min="2304" max="2304" width="14" style="8" customWidth="1"/>
    <col min="2305" max="2308" width="13.75" style="8" customWidth="1"/>
    <col min="2309" max="2557" width="9" style="8"/>
    <col min="2558" max="2558" width="2.25" style="8" customWidth="1"/>
    <col min="2559" max="2559" width="3.375" style="8" customWidth="1"/>
    <col min="2560" max="2560" width="14" style="8" customWidth="1"/>
    <col min="2561" max="2564" width="13.75" style="8" customWidth="1"/>
    <col min="2565" max="2813" width="9" style="8"/>
    <col min="2814" max="2814" width="2.25" style="8" customWidth="1"/>
    <col min="2815" max="2815" width="3.375" style="8" customWidth="1"/>
    <col min="2816" max="2816" width="14" style="8" customWidth="1"/>
    <col min="2817" max="2820" width="13.75" style="8" customWidth="1"/>
    <col min="2821" max="3069" width="9" style="8"/>
    <col min="3070" max="3070" width="2.25" style="8" customWidth="1"/>
    <col min="3071" max="3071" width="3.375" style="8" customWidth="1"/>
    <col min="3072" max="3072" width="14" style="8" customWidth="1"/>
    <col min="3073" max="3076" width="13.75" style="8" customWidth="1"/>
    <col min="3077" max="3325" width="9" style="8"/>
    <col min="3326" max="3326" width="2.25" style="8" customWidth="1"/>
    <col min="3327" max="3327" width="3.375" style="8" customWidth="1"/>
    <col min="3328" max="3328" width="14" style="8" customWidth="1"/>
    <col min="3329" max="3332" width="13.75" style="8" customWidth="1"/>
    <col min="3333" max="3581" width="9" style="8"/>
    <col min="3582" max="3582" width="2.25" style="8" customWidth="1"/>
    <col min="3583" max="3583" width="3.375" style="8" customWidth="1"/>
    <col min="3584" max="3584" width="14" style="8" customWidth="1"/>
    <col min="3585" max="3588" width="13.75" style="8" customWidth="1"/>
    <col min="3589" max="3837" width="9" style="8"/>
    <col min="3838" max="3838" width="2.25" style="8" customWidth="1"/>
    <col min="3839" max="3839" width="3.375" style="8" customWidth="1"/>
    <col min="3840" max="3840" width="14" style="8" customWidth="1"/>
    <col min="3841" max="3844" width="13.75" style="8" customWidth="1"/>
    <col min="3845" max="4093" width="9" style="8"/>
    <col min="4094" max="4094" width="2.25" style="8" customWidth="1"/>
    <col min="4095" max="4095" width="3.375" style="8" customWidth="1"/>
    <col min="4096" max="4096" width="14" style="8" customWidth="1"/>
    <col min="4097" max="4100" width="13.75" style="8" customWidth="1"/>
    <col min="4101" max="4349" width="9" style="8"/>
    <col min="4350" max="4350" width="2.25" style="8" customWidth="1"/>
    <col min="4351" max="4351" width="3.375" style="8" customWidth="1"/>
    <col min="4352" max="4352" width="14" style="8" customWidth="1"/>
    <col min="4353" max="4356" width="13.75" style="8" customWidth="1"/>
    <col min="4357" max="4605" width="9" style="8"/>
    <col min="4606" max="4606" width="2.25" style="8" customWidth="1"/>
    <col min="4607" max="4607" width="3.375" style="8" customWidth="1"/>
    <col min="4608" max="4608" width="14" style="8" customWidth="1"/>
    <col min="4609" max="4612" width="13.75" style="8" customWidth="1"/>
    <col min="4613" max="4861" width="9" style="8"/>
    <col min="4862" max="4862" width="2.25" style="8" customWidth="1"/>
    <col min="4863" max="4863" width="3.375" style="8" customWidth="1"/>
    <col min="4864" max="4864" width="14" style="8" customWidth="1"/>
    <col min="4865" max="4868" width="13.75" style="8" customWidth="1"/>
    <col min="4869" max="5117" width="9" style="8"/>
    <col min="5118" max="5118" width="2.25" style="8" customWidth="1"/>
    <col min="5119" max="5119" width="3.375" style="8" customWidth="1"/>
    <col min="5120" max="5120" width="14" style="8" customWidth="1"/>
    <col min="5121" max="5124" width="13.75" style="8" customWidth="1"/>
    <col min="5125" max="5373" width="9" style="8"/>
    <col min="5374" max="5374" width="2.25" style="8" customWidth="1"/>
    <col min="5375" max="5375" width="3.375" style="8" customWidth="1"/>
    <col min="5376" max="5376" width="14" style="8" customWidth="1"/>
    <col min="5377" max="5380" width="13.75" style="8" customWidth="1"/>
    <col min="5381" max="5629" width="9" style="8"/>
    <col min="5630" max="5630" width="2.25" style="8" customWidth="1"/>
    <col min="5631" max="5631" width="3.375" style="8" customWidth="1"/>
    <col min="5632" max="5632" width="14" style="8" customWidth="1"/>
    <col min="5633" max="5636" width="13.75" style="8" customWidth="1"/>
    <col min="5637" max="5885" width="9" style="8"/>
    <col min="5886" max="5886" width="2.25" style="8" customWidth="1"/>
    <col min="5887" max="5887" width="3.375" style="8" customWidth="1"/>
    <col min="5888" max="5888" width="14" style="8" customWidth="1"/>
    <col min="5889" max="5892" width="13.75" style="8" customWidth="1"/>
    <col min="5893" max="6141" width="9" style="8"/>
    <col min="6142" max="6142" width="2.25" style="8" customWidth="1"/>
    <col min="6143" max="6143" width="3.375" style="8" customWidth="1"/>
    <col min="6144" max="6144" width="14" style="8" customWidth="1"/>
    <col min="6145" max="6148" width="13.75" style="8" customWidth="1"/>
    <col min="6149" max="6397" width="9" style="8"/>
    <col min="6398" max="6398" width="2.25" style="8" customWidth="1"/>
    <col min="6399" max="6399" width="3.375" style="8" customWidth="1"/>
    <col min="6400" max="6400" width="14" style="8" customWidth="1"/>
    <col min="6401" max="6404" width="13.75" style="8" customWidth="1"/>
    <col min="6405" max="6653" width="9" style="8"/>
    <col min="6654" max="6654" width="2.25" style="8" customWidth="1"/>
    <col min="6655" max="6655" width="3.375" style="8" customWidth="1"/>
    <col min="6656" max="6656" width="14" style="8" customWidth="1"/>
    <col min="6657" max="6660" width="13.75" style="8" customWidth="1"/>
    <col min="6661" max="6909" width="9" style="8"/>
    <col min="6910" max="6910" width="2.25" style="8" customWidth="1"/>
    <col min="6911" max="6911" width="3.375" style="8" customWidth="1"/>
    <col min="6912" max="6912" width="14" style="8" customWidth="1"/>
    <col min="6913" max="6916" width="13.75" style="8" customWidth="1"/>
    <col min="6917" max="7165" width="9" style="8"/>
    <col min="7166" max="7166" width="2.25" style="8" customWidth="1"/>
    <col min="7167" max="7167" width="3.375" style="8" customWidth="1"/>
    <col min="7168" max="7168" width="14" style="8" customWidth="1"/>
    <col min="7169" max="7172" width="13.75" style="8" customWidth="1"/>
    <col min="7173" max="7421" width="9" style="8"/>
    <col min="7422" max="7422" width="2.25" style="8" customWidth="1"/>
    <col min="7423" max="7423" width="3.375" style="8" customWidth="1"/>
    <col min="7424" max="7424" width="14" style="8" customWidth="1"/>
    <col min="7425" max="7428" width="13.75" style="8" customWidth="1"/>
    <col min="7429" max="7677" width="9" style="8"/>
    <col min="7678" max="7678" width="2.25" style="8" customWidth="1"/>
    <col min="7679" max="7679" width="3.375" style="8" customWidth="1"/>
    <col min="7680" max="7680" width="14" style="8" customWidth="1"/>
    <col min="7681" max="7684" width="13.75" style="8" customWidth="1"/>
    <col min="7685" max="7933" width="9" style="8"/>
    <col min="7934" max="7934" width="2.25" style="8" customWidth="1"/>
    <col min="7935" max="7935" width="3.375" style="8" customWidth="1"/>
    <col min="7936" max="7936" width="14" style="8" customWidth="1"/>
    <col min="7937" max="7940" width="13.75" style="8" customWidth="1"/>
    <col min="7941" max="8189" width="9" style="8"/>
    <col min="8190" max="8190" width="2.25" style="8" customWidth="1"/>
    <col min="8191" max="8191" width="3.375" style="8" customWidth="1"/>
    <col min="8192" max="8192" width="14" style="8" customWidth="1"/>
    <col min="8193" max="8196" width="13.75" style="8" customWidth="1"/>
    <col min="8197" max="8445" width="9" style="8"/>
    <col min="8446" max="8446" width="2.25" style="8" customWidth="1"/>
    <col min="8447" max="8447" width="3.375" style="8" customWidth="1"/>
    <col min="8448" max="8448" width="14" style="8" customWidth="1"/>
    <col min="8449" max="8452" width="13.75" style="8" customWidth="1"/>
    <col min="8453" max="8701" width="9" style="8"/>
    <col min="8702" max="8702" width="2.25" style="8" customWidth="1"/>
    <col min="8703" max="8703" width="3.375" style="8" customWidth="1"/>
    <col min="8704" max="8704" width="14" style="8" customWidth="1"/>
    <col min="8705" max="8708" width="13.75" style="8" customWidth="1"/>
    <col min="8709" max="8957" width="9" style="8"/>
    <col min="8958" max="8958" width="2.25" style="8" customWidth="1"/>
    <col min="8959" max="8959" width="3.375" style="8" customWidth="1"/>
    <col min="8960" max="8960" width="14" style="8" customWidth="1"/>
    <col min="8961" max="8964" width="13.75" style="8" customWidth="1"/>
    <col min="8965" max="9213" width="9" style="8"/>
    <col min="9214" max="9214" width="2.25" style="8" customWidth="1"/>
    <col min="9215" max="9215" width="3.375" style="8" customWidth="1"/>
    <col min="9216" max="9216" width="14" style="8" customWidth="1"/>
    <col min="9217" max="9220" width="13.75" style="8" customWidth="1"/>
    <col min="9221" max="9469" width="9" style="8"/>
    <col min="9470" max="9470" width="2.25" style="8" customWidth="1"/>
    <col min="9471" max="9471" width="3.375" style="8" customWidth="1"/>
    <col min="9472" max="9472" width="14" style="8" customWidth="1"/>
    <col min="9473" max="9476" width="13.75" style="8" customWidth="1"/>
    <col min="9477" max="9725" width="9" style="8"/>
    <col min="9726" max="9726" width="2.25" style="8" customWidth="1"/>
    <col min="9727" max="9727" width="3.375" style="8" customWidth="1"/>
    <col min="9728" max="9728" width="14" style="8" customWidth="1"/>
    <col min="9729" max="9732" width="13.75" style="8" customWidth="1"/>
    <col min="9733" max="9981" width="9" style="8"/>
    <col min="9982" max="9982" width="2.25" style="8" customWidth="1"/>
    <col min="9983" max="9983" width="3.375" style="8" customWidth="1"/>
    <col min="9984" max="9984" width="14" style="8" customWidth="1"/>
    <col min="9985" max="9988" width="13.75" style="8" customWidth="1"/>
    <col min="9989" max="10237" width="9" style="8"/>
    <col min="10238" max="10238" width="2.25" style="8" customWidth="1"/>
    <col min="10239" max="10239" width="3.375" style="8" customWidth="1"/>
    <col min="10240" max="10240" width="14" style="8" customWidth="1"/>
    <col min="10241" max="10244" width="13.75" style="8" customWidth="1"/>
    <col min="10245" max="10493" width="9" style="8"/>
    <col min="10494" max="10494" width="2.25" style="8" customWidth="1"/>
    <col min="10495" max="10495" width="3.375" style="8" customWidth="1"/>
    <col min="10496" max="10496" width="14" style="8" customWidth="1"/>
    <col min="10497" max="10500" width="13.75" style="8" customWidth="1"/>
    <col min="10501" max="10749" width="9" style="8"/>
    <col min="10750" max="10750" width="2.25" style="8" customWidth="1"/>
    <col min="10751" max="10751" width="3.375" style="8" customWidth="1"/>
    <col min="10752" max="10752" width="14" style="8" customWidth="1"/>
    <col min="10753" max="10756" width="13.75" style="8" customWidth="1"/>
    <col min="10757" max="11005" width="9" style="8"/>
    <col min="11006" max="11006" width="2.25" style="8" customWidth="1"/>
    <col min="11007" max="11007" width="3.375" style="8" customWidth="1"/>
    <col min="11008" max="11008" width="14" style="8" customWidth="1"/>
    <col min="11009" max="11012" width="13.75" style="8" customWidth="1"/>
    <col min="11013" max="11261" width="9" style="8"/>
    <col min="11262" max="11262" width="2.25" style="8" customWidth="1"/>
    <col min="11263" max="11263" width="3.375" style="8" customWidth="1"/>
    <col min="11264" max="11264" width="14" style="8" customWidth="1"/>
    <col min="11265" max="11268" width="13.75" style="8" customWidth="1"/>
    <col min="11269" max="11517" width="9" style="8"/>
    <col min="11518" max="11518" width="2.25" style="8" customWidth="1"/>
    <col min="11519" max="11519" width="3.375" style="8" customWidth="1"/>
    <col min="11520" max="11520" width="14" style="8" customWidth="1"/>
    <col min="11521" max="11524" width="13.75" style="8" customWidth="1"/>
    <col min="11525" max="11773" width="9" style="8"/>
    <col min="11774" max="11774" width="2.25" style="8" customWidth="1"/>
    <col min="11775" max="11775" width="3.375" style="8" customWidth="1"/>
    <col min="11776" max="11776" width="14" style="8" customWidth="1"/>
    <col min="11777" max="11780" width="13.75" style="8" customWidth="1"/>
    <col min="11781" max="12029" width="9" style="8"/>
    <col min="12030" max="12030" width="2.25" style="8" customWidth="1"/>
    <col min="12031" max="12031" width="3.375" style="8" customWidth="1"/>
    <col min="12032" max="12032" width="14" style="8" customWidth="1"/>
    <col min="12033" max="12036" width="13.75" style="8" customWidth="1"/>
    <col min="12037" max="12285" width="9" style="8"/>
    <col min="12286" max="12286" width="2.25" style="8" customWidth="1"/>
    <col min="12287" max="12287" width="3.375" style="8" customWidth="1"/>
    <col min="12288" max="12288" width="14" style="8" customWidth="1"/>
    <col min="12289" max="12292" width="13.75" style="8" customWidth="1"/>
    <col min="12293" max="12541" width="9" style="8"/>
    <col min="12542" max="12542" width="2.25" style="8" customWidth="1"/>
    <col min="12543" max="12543" width="3.375" style="8" customWidth="1"/>
    <col min="12544" max="12544" width="14" style="8" customWidth="1"/>
    <col min="12545" max="12548" width="13.75" style="8" customWidth="1"/>
    <col min="12549" max="12797" width="9" style="8"/>
    <col min="12798" max="12798" width="2.25" style="8" customWidth="1"/>
    <col min="12799" max="12799" width="3.375" style="8" customWidth="1"/>
    <col min="12800" max="12800" width="14" style="8" customWidth="1"/>
    <col min="12801" max="12804" width="13.75" style="8" customWidth="1"/>
    <col min="12805" max="13053" width="9" style="8"/>
    <col min="13054" max="13054" width="2.25" style="8" customWidth="1"/>
    <col min="13055" max="13055" width="3.375" style="8" customWidth="1"/>
    <col min="13056" max="13056" width="14" style="8" customWidth="1"/>
    <col min="13057" max="13060" width="13.75" style="8" customWidth="1"/>
    <col min="13061" max="13309" width="9" style="8"/>
    <col min="13310" max="13310" width="2.25" style="8" customWidth="1"/>
    <col min="13311" max="13311" width="3.375" style="8" customWidth="1"/>
    <col min="13312" max="13312" width="14" style="8" customWidth="1"/>
    <col min="13313" max="13316" width="13.75" style="8" customWidth="1"/>
    <col min="13317" max="13565" width="9" style="8"/>
    <col min="13566" max="13566" width="2.25" style="8" customWidth="1"/>
    <col min="13567" max="13567" width="3.375" style="8" customWidth="1"/>
    <col min="13568" max="13568" width="14" style="8" customWidth="1"/>
    <col min="13569" max="13572" width="13.75" style="8" customWidth="1"/>
    <col min="13573" max="13821" width="9" style="8"/>
    <col min="13822" max="13822" width="2.25" style="8" customWidth="1"/>
    <col min="13823" max="13823" width="3.375" style="8" customWidth="1"/>
    <col min="13824" max="13824" width="14" style="8" customWidth="1"/>
    <col min="13825" max="13828" width="13.75" style="8" customWidth="1"/>
    <col min="13829" max="14077" width="9" style="8"/>
    <col min="14078" max="14078" width="2.25" style="8" customWidth="1"/>
    <col min="14079" max="14079" width="3.375" style="8" customWidth="1"/>
    <col min="14080" max="14080" width="14" style="8" customWidth="1"/>
    <col min="14081" max="14084" width="13.75" style="8" customWidth="1"/>
    <col min="14085" max="14333" width="9" style="8"/>
    <col min="14334" max="14334" width="2.25" style="8" customWidth="1"/>
    <col min="14335" max="14335" width="3.375" style="8" customWidth="1"/>
    <col min="14336" max="14336" width="14" style="8" customWidth="1"/>
    <col min="14337" max="14340" width="13.75" style="8" customWidth="1"/>
    <col min="14341" max="14589" width="9" style="8"/>
    <col min="14590" max="14590" width="2.25" style="8" customWidth="1"/>
    <col min="14591" max="14591" width="3.375" style="8" customWidth="1"/>
    <col min="14592" max="14592" width="14" style="8" customWidth="1"/>
    <col min="14593" max="14596" width="13.75" style="8" customWidth="1"/>
    <col min="14597" max="14845" width="9" style="8"/>
    <col min="14846" max="14846" width="2.25" style="8" customWidth="1"/>
    <col min="14847" max="14847" width="3.375" style="8" customWidth="1"/>
    <col min="14848" max="14848" width="14" style="8" customWidth="1"/>
    <col min="14849" max="14852" width="13.75" style="8" customWidth="1"/>
    <col min="14853" max="15101" width="9" style="8"/>
    <col min="15102" max="15102" width="2.25" style="8" customWidth="1"/>
    <col min="15103" max="15103" width="3.375" style="8" customWidth="1"/>
    <col min="15104" max="15104" width="14" style="8" customWidth="1"/>
    <col min="15105" max="15108" width="13.75" style="8" customWidth="1"/>
    <col min="15109" max="15357" width="9" style="8"/>
    <col min="15358" max="15358" width="2.25" style="8" customWidth="1"/>
    <col min="15359" max="15359" width="3.375" style="8" customWidth="1"/>
    <col min="15360" max="15360" width="14" style="8" customWidth="1"/>
    <col min="15361" max="15364" width="13.75" style="8" customWidth="1"/>
    <col min="15365" max="15613" width="9" style="8"/>
    <col min="15614" max="15614" width="2.25" style="8" customWidth="1"/>
    <col min="15615" max="15615" width="3.375" style="8" customWidth="1"/>
    <col min="15616" max="15616" width="14" style="8" customWidth="1"/>
    <col min="15617" max="15620" width="13.75" style="8" customWidth="1"/>
    <col min="15621" max="15869" width="9" style="8"/>
    <col min="15870" max="15870" width="2.25" style="8" customWidth="1"/>
    <col min="15871" max="15871" width="3.375" style="8" customWidth="1"/>
    <col min="15872" max="15872" width="14" style="8" customWidth="1"/>
    <col min="15873" max="15876" width="13.75" style="8" customWidth="1"/>
    <col min="15877" max="16125" width="9" style="8"/>
    <col min="16126" max="16126" width="2.25" style="8" customWidth="1"/>
    <col min="16127" max="16127" width="3.375" style="8" customWidth="1"/>
    <col min="16128" max="16128" width="14" style="8" customWidth="1"/>
    <col min="16129" max="16132" width="13.75" style="8" customWidth="1"/>
    <col min="16133" max="16384" width="9" style="8"/>
  </cols>
  <sheetData>
    <row r="1" spans="1:11" ht="18" customHeight="1">
      <c r="A1" s="7" t="s">
        <v>0</v>
      </c>
      <c r="B1" s="6"/>
      <c r="C1" s="6"/>
      <c r="D1" s="6"/>
      <c r="E1" s="6"/>
      <c r="F1" s="6"/>
      <c r="H1" s="6"/>
      <c r="I1" s="6"/>
      <c r="J1" s="6"/>
      <c r="K1" s="6"/>
    </row>
    <row r="2" spans="1:11" ht="6" customHeight="1">
      <c r="A2" s="6"/>
      <c r="B2" s="6"/>
      <c r="C2" s="6"/>
      <c r="D2" s="6"/>
      <c r="E2" s="6"/>
      <c r="F2" s="6"/>
      <c r="H2" s="6"/>
      <c r="I2" s="6"/>
      <c r="J2" s="6"/>
      <c r="K2" s="6"/>
    </row>
    <row r="3" spans="1:11" ht="18" customHeight="1">
      <c r="A3" s="18" t="s">
        <v>1</v>
      </c>
      <c r="B3" s="9" t="s">
        <v>27</v>
      </c>
      <c r="C3" s="9"/>
      <c r="D3" s="9"/>
      <c r="E3" s="9"/>
      <c r="F3" s="9"/>
      <c r="G3" s="267" t="s">
        <v>21</v>
      </c>
      <c r="H3" s="268"/>
      <c r="I3" s="268"/>
      <c r="J3" s="269"/>
      <c r="K3" s="6"/>
    </row>
    <row r="4" spans="1:11" ht="18" customHeight="1">
      <c r="A4" s="18" t="s">
        <v>2</v>
      </c>
      <c r="B4" s="9" t="s">
        <v>28</v>
      </c>
      <c r="C4" s="9"/>
      <c r="D4" s="9"/>
      <c r="E4" s="9"/>
      <c r="F4" s="9"/>
      <c r="G4" s="270" t="s">
        <v>377</v>
      </c>
      <c r="H4" s="271"/>
      <c r="I4" s="271"/>
      <c r="J4" s="272"/>
      <c r="K4" s="6"/>
    </row>
    <row r="5" spans="1:11" ht="6" customHeight="1">
      <c r="A5" s="18"/>
      <c r="B5" s="9"/>
      <c r="C5" s="9"/>
      <c r="D5" s="9"/>
      <c r="E5" s="9"/>
      <c r="F5" s="9"/>
      <c r="G5" s="6"/>
      <c r="H5" s="6"/>
      <c r="I5" s="6"/>
      <c r="J5" s="6"/>
      <c r="K5" s="6"/>
    </row>
    <row r="6" spans="1:11" ht="18" customHeight="1">
      <c r="A6" s="18" t="s">
        <v>3</v>
      </c>
      <c r="B6" s="9" t="s">
        <v>4</v>
      </c>
      <c r="C6" s="9"/>
      <c r="D6" s="9"/>
      <c r="E6" s="9"/>
      <c r="F6" s="9"/>
      <c r="G6" s="6"/>
      <c r="H6" s="6"/>
      <c r="I6" s="6"/>
      <c r="J6" s="6"/>
      <c r="K6" s="6"/>
    </row>
    <row r="7" spans="1:11" ht="18" customHeight="1">
      <c r="A7" s="18"/>
      <c r="B7" s="19" t="s">
        <v>22</v>
      </c>
      <c r="C7" s="20" t="str">
        <f>入力シート!C3&amp;"下越地区大会申込"</f>
        <v>春季下越地区大会申込</v>
      </c>
      <c r="D7" s="9"/>
      <c r="E7" s="9"/>
      <c r="F7" s="9"/>
      <c r="G7" s="6"/>
      <c r="H7" s="6"/>
      <c r="I7" s="6"/>
      <c r="J7" s="6"/>
      <c r="K7" s="6"/>
    </row>
    <row r="8" spans="1:11" ht="18" customHeight="1">
      <c r="A8" s="18"/>
      <c r="B8" s="19" t="s">
        <v>23</v>
      </c>
      <c r="C8" s="21" t="s">
        <v>24</v>
      </c>
      <c r="D8" s="9"/>
      <c r="E8" s="9"/>
      <c r="F8" s="9"/>
      <c r="G8" s="6"/>
      <c r="H8" s="6"/>
      <c r="I8" s="6"/>
      <c r="J8" s="6"/>
      <c r="K8" s="6"/>
    </row>
    <row r="9" spans="1:11" ht="6" customHeight="1">
      <c r="A9" s="18"/>
      <c r="B9" s="9"/>
      <c r="C9" s="9"/>
      <c r="D9" s="9"/>
      <c r="E9" s="9"/>
      <c r="F9" s="9"/>
      <c r="G9" s="6"/>
      <c r="H9" s="6"/>
      <c r="I9" s="6"/>
      <c r="J9" s="6"/>
      <c r="K9" s="6"/>
    </row>
    <row r="10" spans="1:11" ht="18" customHeight="1">
      <c r="A10" s="18" t="s">
        <v>5</v>
      </c>
      <c r="B10" s="10" t="s">
        <v>25</v>
      </c>
      <c r="C10" s="9"/>
      <c r="D10" s="9"/>
      <c r="E10" s="9"/>
      <c r="F10" s="9"/>
      <c r="G10" s="6"/>
      <c r="H10" s="6"/>
      <c r="I10" s="6"/>
      <c r="J10" s="6"/>
      <c r="K10" s="6"/>
    </row>
    <row r="11" spans="1:11" ht="18" customHeight="1">
      <c r="A11" s="18"/>
      <c r="B11" s="9" t="s">
        <v>26</v>
      </c>
      <c r="C11" s="9"/>
      <c r="D11" s="9"/>
      <c r="E11" s="9"/>
      <c r="F11" s="9"/>
      <c r="G11" s="6"/>
      <c r="H11" s="6"/>
      <c r="I11" s="6"/>
      <c r="J11" s="6"/>
      <c r="K11" s="6"/>
    </row>
    <row r="12" spans="1:11" ht="6" customHeight="1">
      <c r="A12" s="18"/>
      <c r="B12" s="9"/>
      <c r="C12" s="9"/>
      <c r="D12" s="9"/>
      <c r="E12" s="9"/>
      <c r="F12" s="9"/>
      <c r="G12" s="6"/>
      <c r="H12" s="6"/>
      <c r="I12" s="6"/>
      <c r="J12" s="6"/>
      <c r="K12" s="6"/>
    </row>
    <row r="13" spans="1:11" ht="18" customHeight="1">
      <c r="A13" s="18" t="s">
        <v>6</v>
      </c>
      <c r="B13" s="9" t="s">
        <v>7</v>
      </c>
      <c r="C13" s="9"/>
      <c r="D13" s="9"/>
      <c r="E13" s="9"/>
      <c r="F13" s="9"/>
      <c r="G13" s="6"/>
      <c r="H13" s="6"/>
      <c r="I13" s="6"/>
      <c r="J13" s="6"/>
      <c r="K13" s="6"/>
    </row>
    <row r="14" spans="1:11" ht="18" customHeight="1">
      <c r="A14" s="18"/>
      <c r="B14" s="9" t="s">
        <v>8</v>
      </c>
      <c r="C14" s="9"/>
      <c r="D14" s="9"/>
      <c r="E14" s="9"/>
      <c r="F14" s="9"/>
      <c r="G14" s="6"/>
      <c r="H14" s="6"/>
      <c r="I14" s="6"/>
      <c r="J14" s="6"/>
      <c r="K14" s="6"/>
    </row>
    <row r="15" spans="1:11" ht="6" customHeight="1">
      <c r="A15" s="18"/>
      <c r="B15" s="9"/>
      <c r="C15" s="9"/>
      <c r="D15" s="9"/>
      <c r="E15" s="9"/>
      <c r="F15" s="9"/>
      <c r="G15" s="6"/>
      <c r="H15" s="6"/>
      <c r="I15" s="6"/>
      <c r="J15" s="6"/>
      <c r="K15" s="6"/>
    </row>
    <row r="16" spans="1:11" ht="18" customHeight="1" thickBot="1">
      <c r="A16" s="18" t="s">
        <v>9</v>
      </c>
      <c r="B16" s="9" t="s">
        <v>29</v>
      </c>
      <c r="C16" s="9"/>
      <c r="D16" s="11" t="s">
        <v>11</v>
      </c>
      <c r="E16" s="40"/>
      <c r="F16" s="41"/>
      <c r="G16" s="41"/>
      <c r="H16" s="41"/>
      <c r="I16" s="6"/>
      <c r="J16" s="6"/>
      <c r="K16" s="6"/>
    </row>
    <row r="17" spans="1:11" ht="20.100000000000001" customHeight="1" thickTop="1">
      <c r="A17" s="18"/>
      <c r="B17" s="9" t="s">
        <v>32</v>
      </c>
      <c r="C17" s="9"/>
      <c r="D17" s="12" t="s">
        <v>12</v>
      </c>
      <c r="E17" s="42"/>
      <c r="F17" s="43"/>
      <c r="G17" s="43"/>
      <c r="H17" s="43"/>
      <c r="I17" s="6"/>
      <c r="J17" s="6"/>
      <c r="K17" s="6"/>
    </row>
    <row r="18" spans="1:11" ht="20.100000000000001" customHeight="1">
      <c r="A18" s="18"/>
      <c r="B18" s="9" t="s">
        <v>33</v>
      </c>
      <c r="C18" s="9"/>
      <c r="E18" s="9" t="s">
        <v>10</v>
      </c>
      <c r="I18" s="6"/>
      <c r="J18" s="6"/>
      <c r="K18" s="6"/>
    </row>
    <row r="19" spans="1:11" ht="6" customHeight="1">
      <c r="A19" s="18"/>
      <c r="B19" s="9"/>
      <c r="C19" s="9"/>
      <c r="D19" s="9"/>
      <c r="E19" s="9"/>
      <c r="F19" s="9"/>
      <c r="G19" s="6"/>
      <c r="H19" s="6"/>
      <c r="I19" s="6"/>
      <c r="J19" s="6"/>
      <c r="K19" s="6"/>
    </row>
    <row r="20" spans="1:11" ht="18" customHeight="1">
      <c r="A20" s="18" t="s">
        <v>13</v>
      </c>
      <c r="B20" s="9" t="s">
        <v>14</v>
      </c>
      <c r="C20" s="9"/>
      <c r="D20" s="13" t="s">
        <v>15</v>
      </c>
      <c r="E20" s="44"/>
      <c r="F20" s="45"/>
      <c r="G20" s="45"/>
      <c r="H20" s="45"/>
      <c r="I20" s="6"/>
      <c r="J20" s="6"/>
      <c r="K20" s="6"/>
    </row>
    <row r="21" spans="1:11" ht="20.100000000000001" customHeight="1">
      <c r="A21" s="18"/>
      <c r="B21" s="9" t="s">
        <v>30</v>
      </c>
      <c r="C21" s="9"/>
      <c r="D21" s="13" t="s">
        <v>18</v>
      </c>
      <c r="E21" s="44"/>
      <c r="F21" s="45"/>
      <c r="G21" s="45"/>
      <c r="H21" s="45"/>
      <c r="I21" s="14" t="s">
        <v>16</v>
      </c>
      <c r="J21" s="14" t="s">
        <v>17</v>
      </c>
      <c r="K21" s="6"/>
    </row>
    <row r="22" spans="1:11" ht="20.100000000000001" customHeight="1">
      <c r="A22" s="18"/>
      <c r="B22" s="9" t="s">
        <v>31</v>
      </c>
      <c r="C22" s="9"/>
      <c r="E22" s="9" t="s">
        <v>20</v>
      </c>
      <c r="H22" s="6"/>
      <c r="I22" s="14"/>
      <c r="J22" s="14" t="s">
        <v>19</v>
      </c>
      <c r="K22" s="6"/>
    </row>
    <row r="23" spans="1:11" ht="18" customHeight="1">
      <c r="A23" s="18"/>
      <c r="I23" s="6"/>
      <c r="J23" s="6"/>
      <c r="K23" s="6"/>
    </row>
    <row r="24" spans="1:11" ht="18" customHeight="1">
      <c r="A24" s="18"/>
      <c r="C24" s="9"/>
      <c r="D24" s="9"/>
      <c r="E24" s="9"/>
      <c r="F24" s="9"/>
      <c r="G24" s="6"/>
      <c r="H24" s="6"/>
      <c r="I24" s="6"/>
      <c r="J24" s="6"/>
      <c r="K24" s="6"/>
    </row>
    <row r="25" spans="1:11" ht="18" customHeight="1">
      <c r="A25" s="18"/>
      <c r="C25" s="9"/>
      <c r="D25" s="9"/>
      <c r="E25" s="9"/>
      <c r="F25" s="9"/>
      <c r="G25" s="6"/>
      <c r="H25" s="6"/>
      <c r="I25" s="6"/>
      <c r="J25" s="6"/>
      <c r="K25" s="6"/>
    </row>
    <row r="26" spans="1:11" ht="18" customHeight="1">
      <c r="A26" s="9"/>
      <c r="B26" s="16"/>
      <c r="C26" s="9"/>
      <c r="D26" s="9"/>
      <c r="E26" s="9"/>
      <c r="F26" s="9"/>
      <c r="G26" s="6"/>
      <c r="H26" s="6"/>
      <c r="I26" s="6"/>
      <c r="J26" s="6"/>
      <c r="K26" s="6"/>
    </row>
    <row r="27" spans="1:11" ht="18" customHeight="1">
      <c r="A27" s="9"/>
      <c r="B27" s="15"/>
      <c r="C27" s="9"/>
      <c r="D27" s="9"/>
      <c r="E27" s="9"/>
      <c r="F27" s="9"/>
      <c r="G27" s="6"/>
      <c r="H27" s="6"/>
      <c r="I27" s="6"/>
      <c r="J27" s="6"/>
      <c r="K27" s="6"/>
    </row>
    <row r="28" spans="1:11" ht="18" customHeight="1">
      <c r="A28" s="9"/>
      <c r="B28" s="15"/>
      <c r="C28" s="9"/>
      <c r="D28" s="9"/>
      <c r="E28" s="9"/>
      <c r="F28" s="9"/>
      <c r="G28" s="6"/>
      <c r="H28" s="6"/>
      <c r="I28" s="6"/>
      <c r="J28" s="6"/>
      <c r="K28" s="6"/>
    </row>
    <row r="29" spans="1:11" ht="18" customHeight="1">
      <c r="A29" s="17"/>
      <c r="B29" s="17"/>
      <c r="C29" s="17"/>
      <c r="D29" s="17"/>
      <c r="E29" s="17"/>
      <c r="F29" s="17"/>
      <c r="G29" s="17"/>
      <c r="H29" s="17"/>
      <c r="I29" s="17"/>
      <c r="J29" s="17"/>
      <c r="K29" s="17"/>
    </row>
  </sheetData>
  <phoneticPr fontId="1"/>
  <dataValidations count="1">
    <dataValidation type="list" allowBlank="1" showErrorMessage="1" sqref="E21:H21 WVI983062:WVL983062 WLM983062:WLP983062 WBQ983062:WBT983062 VRU983062:VRX983062 VHY983062:VIB983062 UYC983062:UYF983062 UOG983062:UOJ983062 UEK983062:UEN983062 TUO983062:TUR983062 TKS983062:TKV983062 TAW983062:TAZ983062 SRA983062:SRD983062 SHE983062:SHH983062 RXI983062:RXL983062 RNM983062:RNP983062 RDQ983062:RDT983062 QTU983062:QTX983062 QJY983062:QKB983062 QAC983062:QAF983062 PQG983062:PQJ983062 PGK983062:PGN983062 OWO983062:OWR983062 OMS983062:OMV983062 OCW983062:OCZ983062 NTA983062:NTD983062 NJE983062:NJH983062 MZI983062:MZL983062 MPM983062:MPP983062 MFQ983062:MFT983062 LVU983062:LVX983062 LLY983062:LMB983062 LCC983062:LCF983062 KSG983062:KSJ983062 KIK983062:KIN983062 JYO983062:JYR983062 JOS983062:JOV983062 JEW983062:JEZ983062 IVA983062:IVD983062 ILE983062:ILH983062 IBI983062:IBL983062 HRM983062:HRP983062 HHQ983062:HHT983062 GXU983062:GXX983062 GNY983062:GOB983062 GEC983062:GEF983062 FUG983062:FUJ983062 FKK983062:FKN983062 FAO983062:FAR983062 EQS983062:EQV983062 EGW983062:EGZ983062 DXA983062:DXD983062 DNE983062:DNH983062 DDI983062:DDL983062 CTM983062:CTP983062 CJQ983062:CJT983062 BZU983062:BZX983062 BPY983062:BQB983062 BGC983062:BGF983062 AWG983062:AWJ983062 AMK983062:AMN983062 ACO983062:ACR983062 SS983062:SV983062 IW983062:IZ983062 WVI917526:WVL917526 WLM917526:WLP917526 WBQ917526:WBT917526 VRU917526:VRX917526 VHY917526:VIB917526 UYC917526:UYF917526 UOG917526:UOJ917526 UEK917526:UEN917526 TUO917526:TUR917526 TKS917526:TKV917526 TAW917526:TAZ917526 SRA917526:SRD917526 SHE917526:SHH917526 RXI917526:RXL917526 RNM917526:RNP917526 RDQ917526:RDT917526 QTU917526:QTX917526 QJY917526:QKB917526 QAC917526:QAF917526 PQG917526:PQJ917526 PGK917526:PGN917526 OWO917526:OWR917526 OMS917526:OMV917526 OCW917526:OCZ917526 NTA917526:NTD917526 NJE917526:NJH917526 MZI917526:MZL917526 MPM917526:MPP917526 MFQ917526:MFT917526 LVU917526:LVX917526 LLY917526:LMB917526 LCC917526:LCF917526 KSG917526:KSJ917526 KIK917526:KIN917526 JYO917526:JYR917526 JOS917526:JOV917526 JEW917526:JEZ917526 IVA917526:IVD917526 ILE917526:ILH917526 IBI917526:IBL917526 HRM917526:HRP917526 HHQ917526:HHT917526 GXU917526:GXX917526 GNY917526:GOB917526 GEC917526:GEF917526 FUG917526:FUJ917526 FKK917526:FKN917526 FAO917526:FAR917526 EQS917526:EQV917526 EGW917526:EGZ917526 DXA917526:DXD917526 DNE917526:DNH917526 DDI917526:DDL917526 CTM917526:CTP917526 CJQ917526:CJT917526 BZU917526:BZX917526 BPY917526:BQB917526 BGC917526:BGF917526 AWG917526:AWJ917526 AMK917526:AMN917526 ACO917526:ACR917526 SS917526:SV917526 IW917526:IZ917526 WVI851990:WVL851990 WLM851990:WLP851990 WBQ851990:WBT851990 VRU851990:VRX851990 VHY851990:VIB851990 UYC851990:UYF851990 UOG851990:UOJ851990 UEK851990:UEN851990 TUO851990:TUR851990 TKS851990:TKV851990 TAW851990:TAZ851990 SRA851990:SRD851990 SHE851990:SHH851990 RXI851990:RXL851990 RNM851990:RNP851990 RDQ851990:RDT851990 QTU851990:QTX851990 QJY851990:QKB851990 QAC851990:QAF851990 PQG851990:PQJ851990 PGK851990:PGN851990 OWO851990:OWR851990 OMS851990:OMV851990 OCW851990:OCZ851990 NTA851990:NTD851990 NJE851990:NJH851990 MZI851990:MZL851990 MPM851990:MPP851990 MFQ851990:MFT851990 LVU851990:LVX851990 LLY851990:LMB851990 LCC851990:LCF851990 KSG851990:KSJ851990 KIK851990:KIN851990 JYO851990:JYR851990 JOS851990:JOV851990 JEW851990:JEZ851990 IVA851990:IVD851990 ILE851990:ILH851990 IBI851990:IBL851990 HRM851990:HRP851990 HHQ851990:HHT851990 GXU851990:GXX851990 GNY851990:GOB851990 GEC851990:GEF851990 FUG851990:FUJ851990 FKK851990:FKN851990 FAO851990:FAR851990 EQS851990:EQV851990 EGW851990:EGZ851990 DXA851990:DXD851990 DNE851990:DNH851990 DDI851990:DDL851990 CTM851990:CTP851990 CJQ851990:CJT851990 BZU851990:BZX851990 BPY851990:BQB851990 BGC851990:BGF851990 AWG851990:AWJ851990 AMK851990:AMN851990 ACO851990:ACR851990 SS851990:SV851990 IW851990:IZ851990 WVI786454:WVL786454 WLM786454:WLP786454 WBQ786454:WBT786454 VRU786454:VRX786454 VHY786454:VIB786454 UYC786454:UYF786454 UOG786454:UOJ786454 UEK786454:UEN786454 TUO786454:TUR786454 TKS786454:TKV786454 TAW786454:TAZ786454 SRA786454:SRD786454 SHE786454:SHH786454 RXI786454:RXL786454 RNM786454:RNP786454 RDQ786454:RDT786454 QTU786454:QTX786454 QJY786454:QKB786454 QAC786454:QAF786454 PQG786454:PQJ786454 PGK786454:PGN786454 OWO786454:OWR786454 OMS786454:OMV786454 OCW786454:OCZ786454 NTA786454:NTD786454 NJE786454:NJH786454 MZI786454:MZL786454 MPM786454:MPP786454 MFQ786454:MFT786454 LVU786454:LVX786454 LLY786454:LMB786454 LCC786454:LCF786454 KSG786454:KSJ786454 KIK786454:KIN786454 JYO786454:JYR786454 JOS786454:JOV786454 JEW786454:JEZ786454 IVA786454:IVD786454 ILE786454:ILH786454 IBI786454:IBL786454 HRM786454:HRP786454 HHQ786454:HHT786454 GXU786454:GXX786454 GNY786454:GOB786454 GEC786454:GEF786454 FUG786454:FUJ786454 FKK786454:FKN786454 FAO786454:FAR786454 EQS786454:EQV786454 EGW786454:EGZ786454 DXA786454:DXD786454 DNE786454:DNH786454 DDI786454:DDL786454 CTM786454:CTP786454 CJQ786454:CJT786454 BZU786454:BZX786454 BPY786454:BQB786454 BGC786454:BGF786454 AWG786454:AWJ786454 AMK786454:AMN786454 ACO786454:ACR786454 SS786454:SV786454 IW786454:IZ786454 WVI720918:WVL720918 WLM720918:WLP720918 WBQ720918:WBT720918 VRU720918:VRX720918 VHY720918:VIB720918 UYC720918:UYF720918 UOG720918:UOJ720918 UEK720918:UEN720918 TUO720918:TUR720918 TKS720918:TKV720918 TAW720918:TAZ720918 SRA720918:SRD720918 SHE720918:SHH720918 RXI720918:RXL720918 RNM720918:RNP720918 RDQ720918:RDT720918 QTU720918:QTX720918 QJY720918:QKB720918 QAC720918:QAF720918 PQG720918:PQJ720918 PGK720918:PGN720918 OWO720918:OWR720918 OMS720918:OMV720918 OCW720918:OCZ720918 NTA720918:NTD720918 NJE720918:NJH720918 MZI720918:MZL720918 MPM720918:MPP720918 MFQ720918:MFT720918 LVU720918:LVX720918 LLY720918:LMB720918 LCC720918:LCF720918 KSG720918:KSJ720918 KIK720918:KIN720918 JYO720918:JYR720918 JOS720918:JOV720918 JEW720918:JEZ720918 IVA720918:IVD720918 ILE720918:ILH720918 IBI720918:IBL720918 HRM720918:HRP720918 HHQ720918:HHT720918 GXU720918:GXX720918 GNY720918:GOB720918 GEC720918:GEF720918 FUG720918:FUJ720918 FKK720918:FKN720918 FAO720918:FAR720918 EQS720918:EQV720918 EGW720918:EGZ720918 DXA720918:DXD720918 DNE720918:DNH720918 DDI720918:DDL720918 CTM720918:CTP720918 CJQ720918:CJT720918 BZU720918:BZX720918 BPY720918:BQB720918 BGC720918:BGF720918 AWG720918:AWJ720918 AMK720918:AMN720918 ACO720918:ACR720918 SS720918:SV720918 IW720918:IZ720918 WVI655382:WVL655382 WLM655382:WLP655382 WBQ655382:WBT655382 VRU655382:VRX655382 VHY655382:VIB655382 UYC655382:UYF655382 UOG655382:UOJ655382 UEK655382:UEN655382 TUO655382:TUR655382 TKS655382:TKV655382 TAW655382:TAZ655382 SRA655382:SRD655382 SHE655382:SHH655382 RXI655382:RXL655382 RNM655382:RNP655382 RDQ655382:RDT655382 QTU655382:QTX655382 QJY655382:QKB655382 QAC655382:QAF655382 PQG655382:PQJ655382 PGK655382:PGN655382 OWO655382:OWR655382 OMS655382:OMV655382 OCW655382:OCZ655382 NTA655382:NTD655382 NJE655382:NJH655382 MZI655382:MZL655382 MPM655382:MPP655382 MFQ655382:MFT655382 LVU655382:LVX655382 LLY655382:LMB655382 LCC655382:LCF655382 KSG655382:KSJ655382 KIK655382:KIN655382 JYO655382:JYR655382 JOS655382:JOV655382 JEW655382:JEZ655382 IVA655382:IVD655382 ILE655382:ILH655382 IBI655382:IBL655382 HRM655382:HRP655382 HHQ655382:HHT655382 GXU655382:GXX655382 GNY655382:GOB655382 GEC655382:GEF655382 FUG655382:FUJ655382 FKK655382:FKN655382 FAO655382:FAR655382 EQS655382:EQV655382 EGW655382:EGZ655382 DXA655382:DXD655382 DNE655382:DNH655382 DDI655382:DDL655382 CTM655382:CTP655382 CJQ655382:CJT655382 BZU655382:BZX655382 BPY655382:BQB655382 BGC655382:BGF655382 AWG655382:AWJ655382 AMK655382:AMN655382 ACO655382:ACR655382 SS655382:SV655382 IW655382:IZ655382 WVI589846:WVL589846 WLM589846:WLP589846 WBQ589846:WBT589846 VRU589846:VRX589846 VHY589846:VIB589846 UYC589846:UYF589846 UOG589846:UOJ589846 UEK589846:UEN589846 TUO589846:TUR589846 TKS589846:TKV589846 TAW589846:TAZ589846 SRA589846:SRD589846 SHE589846:SHH589846 RXI589846:RXL589846 RNM589846:RNP589846 RDQ589846:RDT589846 QTU589846:QTX589846 QJY589846:QKB589846 QAC589846:QAF589846 PQG589846:PQJ589846 PGK589846:PGN589846 OWO589846:OWR589846 OMS589846:OMV589846 OCW589846:OCZ589846 NTA589846:NTD589846 NJE589846:NJH589846 MZI589846:MZL589846 MPM589846:MPP589846 MFQ589846:MFT589846 LVU589846:LVX589846 LLY589846:LMB589846 LCC589846:LCF589846 KSG589846:KSJ589846 KIK589846:KIN589846 JYO589846:JYR589846 JOS589846:JOV589846 JEW589846:JEZ589846 IVA589846:IVD589846 ILE589846:ILH589846 IBI589846:IBL589846 HRM589846:HRP589846 HHQ589846:HHT589846 GXU589846:GXX589846 GNY589846:GOB589846 GEC589846:GEF589846 FUG589846:FUJ589846 FKK589846:FKN589846 FAO589846:FAR589846 EQS589846:EQV589846 EGW589846:EGZ589846 DXA589846:DXD589846 DNE589846:DNH589846 DDI589846:DDL589846 CTM589846:CTP589846 CJQ589846:CJT589846 BZU589846:BZX589846 BPY589846:BQB589846 BGC589846:BGF589846 AWG589846:AWJ589846 AMK589846:AMN589846 ACO589846:ACR589846 SS589846:SV589846 IW589846:IZ589846 WVI524310:WVL524310 WLM524310:WLP524310 WBQ524310:WBT524310 VRU524310:VRX524310 VHY524310:VIB524310 UYC524310:UYF524310 UOG524310:UOJ524310 UEK524310:UEN524310 TUO524310:TUR524310 TKS524310:TKV524310 TAW524310:TAZ524310 SRA524310:SRD524310 SHE524310:SHH524310 RXI524310:RXL524310 RNM524310:RNP524310 RDQ524310:RDT524310 QTU524310:QTX524310 QJY524310:QKB524310 QAC524310:QAF524310 PQG524310:PQJ524310 PGK524310:PGN524310 OWO524310:OWR524310 OMS524310:OMV524310 OCW524310:OCZ524310 NTA524310:NTD524310 NJE524310:NJH524310 MZI524310:MZL524310 MPM524310:MPP524310 MFQ524310:MFT524310 LVU524310:LVX524310 LLY524310:LMB524310 LCC524310:LCF524310 KSG524310:KSJ524310 KIK524310:KIN524310 JYO524310:JYR524310 JOS524310:JOV524310 JEW524310:JEZ524310 IVA524310:IVD524310 ILE524310:ILH524310 IBI524310:IBL524310 HRM524310:HRP524310 HHQ524310:HHT524310 GXU524310:GXX524310 GNY524310:GOB524310 GEC524310:GEF524310 FUG524310:FUJ524310 FKK524310:FKN524310 FAO524310:FAR524310 EQS524310:EQV524310 EGW524310:EGZ524310 DXA524310:DXD524310 DNE524310:DNH524310 DDI524310:DDL524310 CTM524310:CTP524310 CJQ524310:CJT524310 BZU524310:BZX524310 BPY524310:BQB524310 BGC524310:BGF524310 AWG524310:AWJ524310 AMK524310:AMN524310 ACO524310:ACR524310 SS524310:SV524310 IW524310:IZ524310 WVI458774:WVL458774 WLM458774:WLP458774 WBQ458774:WBT458774 VRU458774:VRX458774 VHY458774:VIB458774 UYC458774:UYF458774 UOG458774:UOJ458774 UEK458774:UEN458774 TUO458774:TUR458774 TKS458774:TKV458774 TAW458774:TAZ458774 SRA458774:SRD458774 SHE458774:SHH458774 RXI458774:RXL458774 RNM458774:RNP458774 RDQ458774:RDT458774 QTU458774:QTX458774 QJY458774:QKB458774 QAC458774:QAF458774 PQG458774:PQJ458774 PGK458774:PGN458774 OWO458774:OWR458774 OMS458774:OMV458774 OCW458774:OCZ458774 NTA458774:NTD458774 NJE458774:NJH458774 MZI458774:MZL458774 MPM458774:MPP458774 MFQ458774:MFT458774 LVU458774:LVX458774 LLY458774:LMB458774 LCC458774:LCF458774 KSG458774:KSJ458774 KIK458774:KIN458774 JYO458774:JYR458774 JOS458774:JOV458774 JEW458774:JEZ458774 IVA458774:IVD458774 ILE458774:ILH458774 IBI458774:IBL458774 HRM458774:HRP458774 HHQ458774:HHT458774 GXU458774:GXX458774 GNY458774:GOB458774 GEC458774:GEF458774 FUG458774:FUJ458774 FKK458774:FKN458774 FAO458774:FAR458774 EQS458774:EQV458774 EGW458774:EGZ458774 DXA458774:DXD458774 DNE458774:DNH458774 DDI458774:DDL458774 CTM458774:CTP458774 CJQ458774:CJT458774 BZU458774:BZX458774 BPY458774:BQB458774 BGC458774:BGF458774 AWG458774:AWJ458774 AMK458774:AMN458774 ACO458774:ACR458774 SS458774:SV458774 IW458774:IZ458774 WVI393238:WVL393238 WLM393238:WLP393238 WBQ393238:WBT393238 VRU393238:VRX393238 VHY393238:VIB393238 UYC393238:UYF393238 UOG393238:UOJ393238 UEK393238:UEN393238 TUO393238:TUR393238 TKS393238:TKV393238 TAW393238:TAZ393238 SRA393238:SRD393238 SHE393238:SHH393238 RXI393238:RXL393238 RNM393238:RNP393238 RDQ393238:RDT393238 QTU393238:QTX393238 QJY393238:QKB393238 QAC393238:QAF393238 PQG393238:PQJ393238 PGK393238:PGN393238 OWO393238:OWR393238 OMS393238:OMV393238 OCW393238:OCZ393238 NTA393238:NTD393238 NJE393238:NJH393238 MZI393238:MZL393238 MPM393238:MPP393238 MFQ393238:MFT393238 LVU393238:LVX393238 LLY393238:LMB393238 LCC393238:LCF393238 KSG393238:KSJ393238 KIK393238:KIN393238 JYO393238:JYR393238 JOS393238:JOV393238 JEW393238:JEZ393238 IVA393238:IVD393238 ILE393238:ILH393238 IBI393238:IBL393238 HRM393238:HRP393238 HHQ393238:HHT393238 GXU393238:GXX393238 GNY393238:GOB393238 GEC393238:GEF393238 FUG393238:FUJ393238 FKK393238:FKN393238 FAO393238:FAR393238 EQS393238:EQV393238 EGW393238:EGZ393238 DXA393238:DXD393238 DNE393238:DNH393238 DDI393238:DDL393238 CTM393238:CTP393238 CJQ393238:CJT393238 BZU393238:BZX393238 BPY393238:BQB393238 BGC393238:BGF393238 AWG393238:AWJ393238 AMK393238:AMN393238 ACO393238:ACR393238 SS393238:SV393238 IW393238:IZ393238 WVI327702:WVL327702 WLM327702:WLP327702 WBQ327702:WBT327702 VRU327702:VRX327702 VHY327702:VIB327702 UYC327702:UYF327702 UOG327702:UOJ327702 UEK327702:UEN327702 TUO327702:TUR327702 TKS327702:TKV327702 TAW327702:TAZ327702 SRA327702:SRD327702 SHE327702:SHH327702 RXI327702:RXL327702 RNM327702:RNP327702 RDQ327702:RDT327702 QTU327702:QTX327702 QJY327702:QKB327702 QAC327702:QAF327702 PQG327702:PQJ327702 PGK327702:PGN327702 OWO327702:OWR327702 OMS327702:OMV327702 OCW327702:OCZ327702 NTA327702:NTD327702 NJE327702:NJH327702 MZI327702:MZL327702 MPM327702:MPP327702 MFQ327702:MFT327702 LVU327702:LVX327702 LLY327702:LMB327702 LCC327702:LCF327702 KSG327702:KSJ327702 KIK327702:KIN327702 JYO327702:JYR327702 JOS327702:JOV327702 JEW327702:JEZ327702 IVA327702:IVD327702 ILE327702:ILH327702 IBI327702:IBL327702 HRM327702:HRP327702 HHQ327702:HHT327702 GXU327702:GXX327702 GNY327702:GOB327702 GEC327702:GEF327702 FUG327702:FUJ327702 FKK327702:FKN327702 FAO327702:FAR327702 EQS327702:EQV327702 EGW327702:EGZ327702 DXA327702:DXD327702 DNE327702:DNH327702 DDI327702:DDL327702 CTM327702:CTP327702 CJQ327702:CJT327702 BZU327702:BZX327702 BPY327702:BQB327702 BGC327702:BGF327702 AWG327702:AWJ327702 AMK327702:AMN327702 ACO327702:ACR327702 SS327702:SV327702 IW327702:IZ327702 WVI262166:WVL262166 WLM262166:WLP262166 WBQ262166:WBT262166 VRU262166:VRX262166 VHY262166:VIB262166 UYC262166:UYF262166 UOG262166:UOJ262166 UEK262166:UEN262166 TUO262166:TUR262166 TKS262166:TKV262166 TAW262166:TAZ262166 SRA262166:SRD262166 SHE262166:SHH262166 RXI262166:RXL262166 RNM262166:RNP262166 RDQ262166:RDT262166 QTU262166:QTX262166 QJY262166:QKB262166 QAC262166:QAF262166 PQG262166:PQJ262166 PGK262166:PGN262166 OWO262166:OWR262166 OMS262166:OMV262166 OCW262166:OCZ262166 NTA262166:NTD262166 NJE262166:NJH262166 MZI262166:MZL262166 MPM262166:MPP262166 MFQ262166:MFT262166 LVU262166:LVX262166 LLY262166:LMB262166 LCC262166:LCF262166 KSG262166:KSJ262166 KIK262166:KIN262166 JYO262166:JYR262166 JOS262166:JOV262166 JEW262166:JEZ262166 IVA262166:IVD262166 ILE262166:ILH262166 IBI262166:IBL262166 HRM262166:HRP262166 HHQ262166:HHT262166 GXU262166:GXX262166 GNY262166:GOB262166 GEC262166:GEF262166 FUG262166:FUJ262166 FKK262166:FKN262166 FAO262166:FAR262166 EQS262166:EQV262166 EGW262166:EGZ262166 DXA262166:DXD262166 DNE262166:DNH262166 DDI262166:DDL262166 CTM262166:CTP262166 CJQ262166:CJT262166 BZU262166:BZX262166 BPY262166:BQB262166 BGC262166:BGF262166 AWG262166:AWJ262166 AMK262166:AMN262166 ACO262166:ACR262166 SS262166:SV262166 IW262166:IZ262166 WVI196630:WVL196630 WLM196630:WLP196630 WBQ196630:WBT196630 VRU196630:VRX196630 VHY196630:VIB196630 UYC196630:UYF196630 UOG196630:UOJ196630 UEK196630:UEN196630 TUO196630:TUR196630 TKS196630:TKV196630 TAW196630:TAZ196630 SRA196630:SRD196630 SHE196630:SHH196630 RXI196630:RXL196630 RNM196630:RNP196630 RDQ196630:RDT196630 QTU196630:QTX196630 QJY196630:QKB196630 QAC196630:QAF196630 PQG196630:PQJ196630 PGK196630:PGN196630 OWO196630:OWR196630 OMS196630:OMV196630 OCW196630:OCZ196630 NTA196630:NTD196630 NJE196630:NJH196630 MZI196630:MZL196630 MPM196630:MPP196630 MFQ196630:MFT196630 LVU196630:LVX196630 LLY196630:LMB196630 LCC196630:LCF196630 KSG196630:KSJ196630 KIK196630:KIN196630 JYO196630:JYR196630 JOS196630:JOV196630 JEW196630:JEZ196630 IVA196630:IVD196630 ILE196630:ILH196630 IBI196630:IBL196630 HRM196630:HRP196630 HHQ196630:HHT196630 GXU196630:GXX196630 GNY196630:GOB196630 GEC196630:GEF196630 FUG196630:FUJ196630 FKK196630:FKN196630 FAO196630:FAR196630 EQS196630:EQV196630 EGW196630:EGZ196630 DXA196630:DXD196630 DNE196630:DNH196630 DDI196630:DDL196630 CTM196630:CTP196630 CJQ196630:CJT196630 BZU196630:BZX196630 BPY196630:BQB196630 BGC196630:BGF196630 AWG196630:AWJ196630 AMK196630:AMN196630 ACO196630:ACR196630 SS196630:SV196630 IW196630:IZ196630 WVI131094:WVL131094 WLM131094:WLP131094 WBQ131094:WBT131094 VRU131094:VRX131094 VHY131094:VIB131094 UYC131094:UYF131094 UOG131094:UOJ131094 UEK131094:UEN131094 TUO131094:TUR131094 TKS131094:TKV131094 TAW131094:TAZ131094 SRA131094:SRD131094 SHE131094:SHH131094 RXI131094:RXL131094 RNM131094:RNP131094 RDQ131094:RDT131094 QTU131094:QTX131094 QJY131094:QKB131094 QAC131094:QAF131094 PQG131094:PQJ131094 PGK131094:PGN131094 OWO131094:OWR131094 OMS131094:OMV131094 OCW131094:OCZ131094 NTA131094:NTD131094 NJE131094:NJH131094 MZI131094:MZL131094 MPM131094:MPP131094 MFQ131094:MFT131094 LVU131094:LVX131094 LLY131094:LMB131094 LCC131094:LCF131094 KSG131094:KSJ131094 KIK131094:KIN131094 JYO131094:JYR131094 JOS131094:JOV131094 JEW131094:JEZ131094 IVA131094:IVD131094 ILE131094:ILH131094 IBI131094:IBL131094 HRM131094:HRP131094 HHQ131094:HHT131094 GXU131094:GXX131094 GNY131094:GOB131094 GEC131094:GEF131094 FUG131094:FUJ131094 FKK131094:FKN131094 FAO131094:FAR131094 EQS131094:EQV131094 EGW131094:EGZ131094 DXA131094:DXD131094 DNE131094:DNH131094 DDI131094:DDL131094 CTM131094:CTP131094 CJQ131094:CJT131094 BZU131094:BZX131094 BPY131094:BQB131094 BGC131094:BGF131094 AWG131094:AWJ131094 AMK131094:AMN131094 ACO131094:ACR131094 SS131094:SV131094 IW131094:IZ131094 WVI65558:WVL65558 WLM65558:WLP65558 WBQ65558:WBT65558 VRU65558:VRX65558 VHY65558:VIB65558 UYC65558:UYF65558 UOG65558:UOJ65558 UEK65558:UEN65558 TUO65558:TUR65558 TKS65558:TKV65558 TAW65558:TAZ65558 SRA65558:SRD65558 SHE65558:SHH65558 RXI65558:RXL65558 RNM65558:RNP65558 RDQ65558:RDT65558 QTU65558:QTX65558 QJY65558:QKB65558 QAC65558:QAF65558 PQG65558:PQJ65558 PGK65558:PGN65558 OWO65558:OWR65558 OMS65558:OMV65558 OCW65558:OCZ65558 NTA65558:NTD65558 NJE65558:NJH65558 MZI65558:MZL65558 MPM65558:MPP65558 MFQ65558:MFT65558 LVU65558:LVX65558 LLY65558:LMB65558 LCC65558:LCF65558 KSG65558:KSJ65558 KIK65558:KIN65558 JYO65558:JYR65558 JOS65558:JOV65558 JEW65558:JEZ65558 IVA65558:IVD65558 ILE65558:ILH65558 IBI65558:IBL65558 HRM65558:HRP65558 HHQ65558:HHT65558 GXU65558:GXX65558 GNY65558:GOB65558 GEC65558:GEF65558 FUG65558:FUJ65558 FKK65558:FKN65558 FAO65558:FAR65558 EQS65558:EQV65558 EGW65558:EGZ65558 DXA65558:DXD65558 DNE65558:DNH65558 DDI65558:DDL65558 CTM65558:CTP65558 CJQ65558:CJT65558 BZU65558:BZX65558 BPY65558:BQB65558 BGC65558:BGF65558 AWG65558:AWJ65558 AMK65558:AMN65558 ACO65558:ACR65558 SS65558:SV65558 IW65558:IZ65558 C983062:D983062 C917526:D917526 C851990:D851990 C786454:D786454 C720918:D720918 C655382:D655382 C589846:D589846 C524310:D524310 C458774:D458774 C393238:D393238 C327702:D327702 C262166:D262166 C196630:D196630 C131094:D131094 C65558:D65558">
      <formula1>$J$21:$J$22</formula1>
      <formula2>0</formula2>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U161"/>
  <sheetViews>
    <sheetView showGridLines="0" topLeftCell="A13" workbookViewId="0">
      <selection activeCell="C6" sqref="C6:E6"/>
    </sheetView>
  </sheetViews>
  <sheetFormatPr defaultRowHeight="13.5"/>
  <cols>
    <col min="1" max="1" width="5.5" style="27" customWidth="1"/>
    <col min="2" max="3" width="13.75" style="25" customWidth="1"/>
    <col min="4" max="4" width="10.125" style="25" customWidth="1"/>
    <col min="5" max="5" width="13.75" style="25" customWidth="1"/>
    <col min="6" max="6" width="11.625" style="25" bestFit="1" customWidth="1"/>
    <col min="7" max="7" width="6" style="100" customWidth="1"/>
    <col min="8" max="8" width="4.25" style="25" bestFit="1" customWidth="1"/>
    <col min="9" max="9" width="13.25" style="25" bestFit="1" customWidth="1"/>
    <col min="10" max="10" width="18.25" style="25" bestFit="1" customWidth="1"/>
    <col min="11" max="11" width="5.5" style="25" bestFit="1" customWidth="1"/>
    <col min="12" max="12" width="9.25" style="25" customWidth="1"/>
    <col min="13" max="13" width="13.875" style="25" bestFit="1" customWidth="1"/>
    <col min="14" max="14" width="14.375" style="25" customWidth="1"/>
    <col min="15" max="15" width="13.25" style="25" bestFit="1" customWidth="1"/>
    <col min="16" max="16" width="16.125" style="25" bestFit="1" customWidth="1"/>
    <col min="17" max="17" width="5.5" style="25" bestFit="1" customWidth="1"/>
    <col min="18" max="18" width="9.25" style="25" customWidth="1"/>
    <col min="19" max="19" width="13.625" style="25" bestFit="1" customWidth="1"/>
    <col min="20" max="20" width="14.375" style="25" bestFit="1" customWidth="1"/>
    <col min="21" max="21" width="4.25" style="25" bestFit="1" customWidth="1"/>
    <col min="22" max="238" width="9" style="25"/>
    <col min="239" max="239" width="6.25" style="25" customWidth="1"/>
    <col min="240" max="241" width="13.75" style="25" customWidth="1"/>
    <col min="242" max="242" width="5.25" style="25" customWidth="1"/>
    <col min="243" max="247" width="13.75" style="25" customWidth="1"/>
    <col min="248" max="248" width="5.25" style="25" customWidth="1"/>
    <col min="249" max="251" width="13.75" style="25" customWidth="1"/>
    <col min="252" max="256" width="0" style="25" hidden="1" customWidth="1"/>
    <col min="257" max="257" width="10.75" style="25" customWidth="1"/>
    <col min="258" max="494" width="9" style="25"/>
    <col min="495" max="495" width="6.25" style="25" customWidth="1"/>
    <col min="496" max="497" width="13.75" style="25" customWidth="1"/>
    <col min="498" max="498" width="5.25" style="25" customWidth="1"/>
    <col min="499" max="503" width="13.75" style="25" customWidth="1"/>
    <col min="504" max="504" width="5.25" style="25" customWidth="1"/>
    <col min="505" max="507" width="13.75" style="25" customWidth="1"/>
    <col min="508" max="512" width="0" style="25" hidden="1" customWidth="1"/>
    <col min="513" max="513" width="10.75" style="25" customWidth="1"/>
    <col min="514" max="750" width="9" style="25"/>
    <col min="751" max="751" width="6.25" style="25" customWidth="1"/>
    <col min="752" max="753" width="13.75" style="25" customWidth="1"/>
    <col min="754" max="754" width="5.25" style="25" customWidth="1"/>
    <col min="755" max="759" width="13.75" style="25" customWidth="1"/>
    <col min="760" max="760" width="5.25" style="25" customWidth="1"/>
    <col min="761" max="763" width="13.75" style="25" customWidth="1"/>
    <col min="764" max="768" width="0" style="25" hidden="1" customWidth="1"/>
    <col min="769" max="769" width="10.75" style="25" customWidth="1"/>
    <col min="770" max="1006" width="9" style="25"/>
    <col min="1007" max="1007" width="6.25" style="25" customWidth="1"/>
    <col min="1008" max="1009" width="13.75" style="25" customWidth="1"/>
    <col min="1010" max="1010" width="5.25" style="25" customWidth="1"/>
    <col min="1011" max="1015" width="13.75" style="25" customWidth="1"/>
    <col min="1016" max="1016" width="5.25" style="25" customWidth="1"/>
    <col min="1017" max="1019" width="13.75" style="25" customWidth="1"/>
    <col min="1020" max="1024" width="0" style="25" hidden="1" customWidth="1"/>
    <col min="1025" max="1025" width="10.75" style="25" customWidth="1"/>
    <col min="1026" max="1262" width="9" style="25"/>
    <col min="1263" max="1263" width="6.25" style="25" customWidth="1"/>
    <col min="1264" max="1265" width="13.75" style="25" customWidth="1"/>
    <col min="1266" max="1266" width="5.25" style="25" customWidth="1"/>
    <col min="1267" max="1271" width="13.75" style="25" customWidth="1"/>
    <col min="1272" max="1272" width="5.25" style="25" customWidth="1"/>
    <col min="1273" max="1275" width="13.75" style="25" customWidth="1"/>
    <col min="1276" max="1280" width="0" style="25" hidden="1" customWidth="1"/>
    <col min="1281" max="1281" width="10.75" style="25" customWidth="1"/>
    <col min="1282" max="1518" width="9" style="25"/>
    <col min="1519" max="1519" width="6.25" style="25" customWidth="1"/>
    <col min="1520" max="1521" width="13.75" style="25" customWidth="1"/>
    <col min="1522" max="1522" width="5.25" style="25" customWidth="1"/>
    <col min="1523" max="1527" width="13.75" style="25" customWidth="1"/>
    <col min="1528" max="1528" width="5.25" style="25" customWidth="1"/>
    <col min="1529" max="1531" width="13.75" style="25" customWidth="1"/>
    <col min="1532" max="1536" width="0" style="25" hidden="1" customWidth="1"/>
    <col min="1537" max="1537" width="10.75" style="25" customWidth="1"/>
    <col min="1538" max="1774" width="9" style="25"/>
    <col min="1775" max="1775" width="6.25" style="25" customWidth="1"/>
    <col min="1776" max="1777" width="13.75" style="25" customWidth="1"/>
    <col min="1778" max="1778" width="5.25" style="25" customWidth="1"/>
    <col min="1779" max="1783" width="13.75" style="25" customWidth="1"/>
    <col min="1784" max="1784" width="5.25" style="25" customWidth="1"/>
    <col min="1785" max="1787" width="13.75" style="25" customWidth="1"/>
    <col min="1788" max="1792" width="0" style="25" hidden="1" customWidth="1"/>
    <col min="1793" max="1793" width="10.75" style="25" customWidth="1"/>
    <col min="1794" max="2030" width="9" style="25"/>
    <col min="2031" max="2031" width="6.25" style="25" customWidth="1"/>
    <col min="2032" max="2033" width="13.75" style="25" customWidth="1"/>
    <col min="2034" max="2034" width="5.25" style="25" customWidth="1"/>
    <col min="2035" max="2039" width="13.75" style="25" customWidth="1"/>
    <col min="2040" max="2040" width="5.25" style="25" customWidth="1"/>
    <col min="2041" max="2043" width="13.75" style="25" customWidth="1"/>
    <col min="2044" max="2048" width="0" style="25" hidden="1" customWidth="1"/>
    <col min="2049" max="2049" width="10.75" style="25" customWidth="1"/>
    <col min="2050" max="2286" width="9" style="25"/>
    <col min="2287" max="2287" width="6.25" style="25" customWidth="1"/>
    <col min="2288" max="2289" width="13.75" style="25" customWidth="1"/>
    <col min="2290" max="2290" width="5.25" style="25" customWidth="1"/>
    <col min="2291" max="2295" width="13.75" style="25" customWidth="1"/>
    <col min="2296" max="2296" width="5.25" style="25" customWidth="1"/>
    <col min="2297" max="2299" width="13.75" style="25" customWidth="1"/>
    <col min="2300" max="2304" width="0" style="25" hidden="1" customWidth="1"/>
    <col min="2305" max="2305" width="10.75" style="25" customWidth="1"/>
    <col min="2306" max="2542" width="9" style="25"/>
    <col min="2543" max="2543" width="6.25" style="25" customWidth="1"/>
    <col min="2544" max="2545" width="13.75" style="25" customWidth="1"/>
    <col min="2546" max="2546" width="5.25" style="25" customWidth="1"/>
    <col min="2547" max="2551" width="13.75" style="25" customWidth="1"/>
    <col min="2552" max="2552" width="5.25" style="25" customWidth="1"/>
    <col min="2553" max="2555" width="13.75" style="25" customWidth="1"/>
    <col min="2556" max="2560" width="0" style="25" hidden="1" customWidth="1"/>
    <col min="2561" max="2561" width="10.75" style="25" customWidth="1"/>
    <col min="2562" max="2798" width="9" style="25"/>
    <col min="2799" max="2799" width="6.25" style="25" customWidth="1"/>
    <col min="2800" max="2801" width="13.75" style="25" customWidth="1"/>
    <col min="2802" max="2802" width="5.25" style="25" customWidth="1"/>
    <col min="2803" max="2807" width="13.75" style="25" customWidth="1"/>
    <col min="2808" max="2808" width="5.25" style="25" customWidth="1"/>
    <col min="2809" max="2811" width="13.75" style="25" customWidth="1"/>
    <col min="2812" max="2816" width="0" style="25" hidden="1" customWidth="1"/>
    <col min="2817" max="2817" width="10.75" style="25" customWidth="1"/>
    <col min="2818" max="3054" width="9" style="25"/>
    <col min="3055" max="3055" width="6.25" style="25" customWidth="1"/>
    <col min="3056" max="3057" width="13.75" style="25" customWidth="1"/>
    <col min="3058" max="3058" width="5.25" style="25" customWidth="1"/>
    <col min="3059" max="3063" width="13.75" style="25" customWidth="1"/>
    <col min="3064" max="3064" width="5.25" style="25" customWidth="1"/>
    <col min="3065" max="3067" width="13.75" style="25" customWidth="1"/>
    <col min="3068" max="3072" width="0" style="25" hidden="1" customWidth="1"/>
    <col min="3073" max="3073" width="10.75" style="25" customWidth="1"/>
    <col min="3074" max="3310" width="9" style="25"/>
    <col min="3311" max="3311" width="6.25" style="25" customWidth="1"/>
    <col min="3312" max="3313" width="13.75" style="25" customWidth="1"/>
    <col min="3314" max="3314" width="5.25" style="25" customWidth="1"/>
    <col min="3315" max="3319" width="13.75" style="25" customWidth="1"/>
    <col min="3320" max="3320" width="5.25" style="25" customWidth="1"/>
    <col min="3321" max="3323" width="13.75" style="25" customWidth="1"/>
    <col min="3324" max="3328" width="0" style="25" hidden="1" customWidth="1"/>
    <col min="3329" max="3329" width="10.75" style="25" customWidth="1"/>
    <col min="3330" max="3566" width="9" style="25"/>
    <col min="3567" max="3567" width="6.25" style="25" customWidth="1"/>
    <col min="3568" max="3569" width="13.75" style="25" customWidth="1"/>
    <col min="3570" max="3570" width="5.25" style="25" customWidth="1"/>
    <col min="3571" max="3575" width="13.75" style="25" customWidth="1"/>
    <col min="3576" max="3576" width="5.25" style="25" customWidth="1"/>
    <col min="3577" max="3579" width="13.75" style="25" customWidth="1"/>
    <col min="3580" max="3584" width="0" style="25" hidden="1" customWidth="1"/>
    <col min="3585" max="3585" width="10.75" style="25" customWidth="1"/>
    <col min="3586" max="3822" width="9" style="25"/>
    <col min="3823" max="3823" width="6.25" style="25" customWidth="1"/>
    <col min="3824" max="3825" width="13.75" style="25" customWidth="1"/>
    <col min="3826" max="3826" width="5.25" style="25" customWidth="1"/>
    <col min="3827" max="3831" width="13.75" style="25" customWidth="1"/>
    <col min="3832" max="3832" width="5.25" style="25" customWidth="1"/>
    <col min="3833" max="3835" width="13.75" style="25" customWidth="1"/>
    <col min="3836" max="3840" width="0" style="25" hidden="1" customWidth="1"/>
    <col min="3841" max="3841" width="10.75" style="25" customWidth="1"/>
    <col min="3842" max="4078" width="9" style="25"/>
    <col min="4079" max="4079" width="6.25" style="25" customWidth="1"/>
    <col min="4080" max="4081" width="13.75" style="25" customWidth="1"/>
    <col min="4082" max="4082" width="5.25" style="25" customWidth="1"/>
    <col min="4083" max="4087" width="13.75" style="25" customWidth="1"/>
    <col min="4088" max="4088" width="5.25" style="25" customWidth="1"/>
    <col min="4089" max="4091" width="13.75" style="25" customWidth="1"/>
    <col min="4092" max="4096" width="0" style="25" hidden="1" customWidth="1"/>
    <col min="4097" max="4097" width="10.75" style="25" customWidth="1"/>
    <col min="4098" max="4334" width="9" style="25"/>
    <col min="4335" max="4335" width="6.25" style="25" customWidth="1"/>
    <col min="4336" max="4337" width="13.75" style="25" customWidth="1"/>
    <col min="4338" max="4338" width="5.25" style="25" customWidth="1"/>
    <col min="4339" max="4343" width="13.75" style="25" customWidth="1"/>
    <col min="4344" max="4344" width="5.25" style="25" customWidth="1"/>
    <col min="4345" max="4347" width="13.75" style="25" customWidth="1"/>
    <col min="4348" max="4352" width="0" style="25" hidden="1" customWidth="1"/>
    <col min="4353" max="4353" width="10.75" style="25" customWidth="1"/>
    <col min="4354" max="4590" width="9" style="25"/>
    <col min="4591" max="4591" width="6.25" style="25" customWidth="1"/>
    <col min="4592" max="4593" width="13.75" style="25" customWidth="1"/>
    <col min="4594" max="4594" width="5.25" style="25" customWidth="1"/>
    <col min="4595" max="4599" width="13.75" style="25" customWidth="1"/>
    <col min="4600" max="4600" width="5.25" style="25" customWidth="1"/>
    <col min="4601" max="4603" width="13.75" style="25" customWidth="1"/>
    <col min="4604" max="4608" width="0" style="25" hidden="1" customWidth="1"/>
    <col min="4609" max="4609" width="10.75" style="25" customWidth="1"/>
    <col min="4610" max="4846" width="9" style="25"/>
    <col min="4847" max="4847" width="6.25" style="25" customWidth="1"/>
    <col min="4848" max="4849" width="13.75" style="25" customWidth="1"/>
    <col min="4850" max="4850" width="5.25" style="25" customWidth="1"/>
    <col min="4851" max="4855" width="13.75" style="25" customWidth="1"/>
    <col min="4856" max="4856" width="5.25" style="25" customWidth="1"/>
    <col min="4857" max="4859" width="13.75" style="25" customWidth="1"/>
    <col min="4860" max="4864" width="0" style="25" hidden="1" customWidth="1"/>
    <col min="4865" max="4865" width="10.75" style="25" customWidth="1"/>
    <col min="4866" max="5102" width="9" style="25"/>
    <col min="5103" max="5103" width="6.25" style="25" customWidth="1"/>
    <col min="5104" max="5105" width="13.75" style="25" customWidth="1"/>
    <col min="5106" max="5106" width="5.25" style="25" customWidth="1"/>
    <col min="5107" max="5111" width="13.75" style="25" customWidth="1"/>
    <col min="5112" max="5112" width="5.25" style="25" customWidth="1"/>
    <col min="5113" max="5115" width="13.75" style="25" customWidth="1"/>
    <col min="5116" max="5120" width="0" style="25" hidden="1" customWidth="1"/>
    <col min="5121" max="5121" width="10.75" style="25" customWidth="1"/>
    <col min="5122" max="5358" width="9" style="25"/>
    <col min="5359" max="5359" width="6.25" style="25" customWidth="1"/>
    <col min="5360" max="5361" width="13.75" style="25" customWidth="1"/>
    <col min="5362" max="5362" width="5.25" style="25" customWidth="1"/>
    <col min="5363" max="5367" width="13.75" style="25" customWidth="1"/>
    <col min="5368" max="5368" width="5.25" style="25" customWidth="1"/>
    <col min="5369" max="5371" width="13.75" style="25" customWidth="1"/>
    <col min="5372" max="5376" width="0" style="25" hidden="1" customWidth="1"/>
    <col min="5377" max="5377" width="10.75" style="25" customWidth="1"/>
    <col min="5378" max="5614" width="9" style="25"/>
    <col min="5615" max="5615" width="6.25" style="25" customWidth="1"/>
    <col min="5616" max="5617" width="13.75" style="25" customWidth="1"/>
    <col min="5618" max="5618" width="5.25" style="25" customWidth="1"/>
    <col min="5619" max="5623" width="13.75" style="25" customWidth="1"/>
    <col min="5624" max="5624" width="5.25" style="25" customWidth="1"/>
    <col min="5625" max="5627" width="13.75" style="25" customWidth="1"/>
    <col min="5628" max="5632" width="0" style="25" hidden="1" customWidth="1"/>
    <col min="5633" max="5633" width="10.75" style="25" customWidth="1"/>
    <col min="5634" max="5870" width="9" style="25"/>
    <col min="5871" max="5871" width="6.25" style="25" customWidth="1"/>
    <col min="5872" max="5873" width="13.75" style="25" customWidth="1"/>
    <col min="5874" max="5874" width="5.25" style="25" customWidth="1"/>
    <col min="5875" max="5879" width="13.75" style="25" customWidth="1"/>
    <col min="5880" max="5880" width="5.25" style="25" customWidth="1"/>
    <col min="5881" max="5883" width="13.75" style="25" customWidth="1"/>
    <col min="5884" max="5888" width="0" style="25" hidden="1" customWidth="1"/>
    <col min="5889" max="5889" width="10.75" style="25" customWidth="1"/>
    <col min="5890" max="6126" width="9" style="25"/>
    <col min="6127" max="6127" width="6.25" style="25" customWidth="1"/>
    <col min="6128" max="6129" width="13.75" style="25" customWidth="1"/>
    <col min="6130" max="6130" width="5.25" style="25" customWidth="1"/>
    <col min="6131" max="6135" width="13.75" style="25" customWidth="1"/>
    <col min="6136" max="6136" width="5.25" style="25" customWidth="1"/>
    <col min="6137" max="6139" width="13.75" style="25" customWidth="1"/>
    <col min="6140" max="6144" width="0" style="25" hidden="1" customWidth="1"/>
    <col min="6145" max="6145" width="10.75" style="25" customWidth="1"/>
    <col min="6146" max="6382" width="9" style="25"/>
    <col min="6383" max="6383" width="6.25" style="25" customWidth="1"/>
    <col min="6384" max="6385" width="13.75" style="25" customWidth="1"/>
    <col min="6386" max="6386" width="5.25" style="25" customWidth="1"/>
    <col min="6387" max="6391" width="13.75" style="25" customWidth="1"/>
    <col min="6392" max="6392" width="5.25" style="25" customWidth="1"/>
    <col min="6393" max="6395" width="13.75" style="25" customWidth="1"/>
    <col min="6396" max="6400" width="0" style="25" hidden="1" customWidth="1"/>
    <col min="6401" max="6401" width="10.75" style="25" customWidth="1"/>
    <col min="6402" max="6638" width="9" style="25"/>
    <col min="6639" max="6639" width="6.25" style="25" customWidth="1"/>
    <col min="6640" max="6641" width="13.75" style="25" customWidth="1"/>
    <col min="6642" max="6642" width="5.25" style="25" customWidth="1"/>
    <col min="6643" max="6647" width="13.75" style="25" customWidth="1"/>
    <col min="6648" max="6648" width="5.25" style="25" customWidth="1"/>
    <col min="6649" max="6651" width="13.75" style="25" customWidth="1"/>
    <col min="6652" max="6656" width="0" style="25" hidden="1" customWidth="1"/>
    <col min="6657" max="6657" width="10.75" style="25" customWidth="1"/>
    <col min="6658" max="6894" width="9" style="25"/>
    <col min="6895" max="6895" width="6.25" style="25" customWidth="1"/>
    <col min="6896" max="6897" width="13.75" style="25" customWidth="1"/>
    <col min="6898" max="6898" width="5.25" style="25" customWidth="1"/>
    <col min="6899" max="6903" width="13.75" style="25" customWidth="1"/>
    <col min="6904" max="6904" width="5.25" style="25" customWidth="1"/>
    <col min="6905" max="6907" width="13.75" style="25" customWidth="1"/>
    <col min="6908" max="6912" width="0" style="25" hidden="1" customWidth="1"/>
    <col min="6913" max="6913" width="10.75" style="25" customWidth="1"/>
    <col min="6914" max="7150" width="9" style="25"/>
    <col min="7151" max="7151" width="6.25" style="25" customWidth="1"/>
    <col min="7152" max="7153" width="13.75" style="25" customWidth="1"/>
    <col min="7154" max="7154" width="5.25" style="25" customWidth="1"/>
    <col min="7155" max="7159" width="13.75" style="25" customWidth="1"/>
    <col min="7160" max="7160" width="5.25" style="25" customWidth="1"/>
    <col min="7161" max="7163" width="13.75" style="25" customWidth="1"/>
    <col min="7164" max="7168" width="0" style="25" hidden="1" customWidth="1"/>
    <col min="7169" max="7169" width="10.75" style="25" customWidth="1"/>
    <col min="7170" max="7406" width="9" style="25"/>
    <col min="7407" max="7407" width="6.25" style="25" customWidth="1"/>
    <col min="7408" max="7409" width="13.75" style="25" customWidth="1"/>
    <col min="7410" max="7410" width="5.25" style="25" customWidth="1"/>
    <col min="7411" max="7415" width="13.75" style="25" customWidth="1"/>
    <col min="7416" max="7416" width="5.25" style="25" customWidth="1"/>
    <col min="7417" max="7419" width="13.75" style="25" customWidth="1"/>
    <col min="7420" max="7424" width="0" style="25" hidden="1" customWidth="1"/>
    <col min="7425" max="7425" width="10.75" style="25" customWidth="1"/>
    <col min="7426" max="7662" width="9" style="25"/>
    <col min="7663" max="7663" width="6.25" style="25" customWidth="1"/>
    <col min="7664" max="7665" width="13.75" style="25" customWidth="1"/>
    <col min="7666" max="7666" width="5.25" style="25" customWidth="1"/>
    <col min="7667" max="7671" width="13.75" style="25" customWidth="1"/>
    <col min="7672" max="7672" width="5.25" style="25" customWidth="1"/>
    <col min="7673" max="7675" width="13.75" style="25" customWidth="1"/>
    <col min="7676" max="7680" width="0" style="25" hidden="1" customWidth="1"/>
    <col min="7681" max="7681" width="10.75" style="25" customWidth="1"/>
    <col min="7682" max="7918" width="9" style="25"/>
    <col min="7919" max="7919" width="6.25" style="25" customWidth="1"/>
    <col min="7920" max="7921" width="13.75" style="25" customWidth="1"/>
    <col min="7922" max="7922" width="5.25" style="25" customWidth="1"/>
    <col min="7923" max="7927" width="13.75" style="25" customWidth="1"/>
    <col min="7928" max="7928" width="5.25" style="25" customWidth="1"/>
    <col min="7929" max="7931" width="13.75" style="25" customWidth="1"/>
    <col min="7932" max="7936" width="0" style="25" hidden="1" customWidth="1"/>
    <col min="7937" max="7937" width="10.75" style="25" customWidth="1"/>
    <col min="7938" max="8174" width="9" style="25"/>
    <col min="8175" max="8175" width="6.25" style="25" customWidth="1"/>
    <col min="8176" max="8177" width="13.75" style="25" customWidth="1"/>
    <col min="8178" max="8178" width="5.25" style="25" customWidth="1"/>
    <col min="8179" max="8183" width="13.75" style="25" customWidth="1"/>
    <col min="8184" max="8184" width="5.25" style="25" customWidth="1"/>
    <col min="8185" max="8187" width="13.75" style="25" customWidth="1"/>
    <col min="8188" max="8192" width="0" style="25" hidden="1" customWidth="1"/>
    <col min="8193" max="8193" width="10.75" style="25" customWidth="1"/>
    <col min="8194" max="8430" width="9" style="25"/>
    <col min="8431" max="8431" width="6.25" style="25" customWidth="1"/>
    <col min="8432" max="8433" width="13.75" style="25" customWidth="1"/>
    <col min="8434" max="8434" width="5.25" style="25" customWidth="1"/>
    <col min="8435" max="8439" width="13.75" style="25" customWidth="1"/>
    <col min="8440" max="8440" width="5.25" style="25" customWidth="1"/>
    <col min="8441" max="8443" width="13.75" style="25" customWidth="1"/>
    <col min="8444" max="8448" width="0" style="25" hidden="1" customWidth="1"/>
    <col min="8449" max="8449" width="10.75" style="25" customWidth="1"/>
    <col min="8450" max="8686" width="9" style="25"/>
    <col min="8687" max="8687" width="6.25" style="25" customWidth="1"/>
    <col min="8688" max="8689" width="13.75" style="25" customWidth="1"/>
    <col min="8690" max="8690" width="5.25" style="25" customWidth="1"/>
    <col min="8691" max="8695" width="13.75" style="25" customWidth="1"/>
    <col min="8696" max="8696" width="5.25" style="25" customWidth="1"/>
    <col min="8697" max="8699" width="13.75" style="25" customWidth="1"/>
    <col min="8700" max="8704" width="0" style="25" hidden="1" customWidth="1"/>
    <col min="8705" max="8705" width="10.75" style="25" customWidth="1"/>
    <col min="8706" max="8942" width="9" style="25"/>
    <col min="8943" max="8943" width="6.25" style="25" customWidth="1"/>
    <col min="8944" max="8945" width="13.75" style="25" customWidth="1"/>
    <col min="8946" max="8946" width="5.25" style="25" customWidth="1"/>
    <col min="8947" max="8951" width="13.75" style="25" customWidth="1"/>
    <col min="8952" max="8952" width="5.25" style="25" customWidth="1"/>
    <col min="8953" max="8955" width="13.75" style="25" customWidth="1"/>
    <col min="8956" max="8960" width="0" style="25" hidden="1" customWidth="1"/>
    <col min="8961" max="8961" width="10.75" style="25" customWidth="1"/>
    <col min="8962" max="9198" width="9" style="25"/>
    <col min="9199" max="9199" width="6.25" style="25" customWidth="1"/>
    <col min="9200" max="9201" width="13.75" style="25" customWidth="1"/>
    <col min="9202" max="9202" width="5.25" style="25" customWidth="1"/>
    <col min="9203" max="9207" width="13.75" style="25" customWidth="1"/>
    <col min="9208" max="9208" width="5.25" style="25" customWidth="1"/>
    <col min="9209" max="9211" width="13.75" style="25" customWidth="1"/>
    <col min="9212" max="9216" width="0" style="25" hidden="1" customWidth="1"/>
    <col min="9217" max="9217" width="10.75" style="25" customWidth="1"/>
    <col min="9218" max="9454" width="9" style="25"/>
    <col min="9455" max="9455" width="6.25" style="25" customWidth="1"/>
    <col min="9456" max="9457" width="13.75" style="25" customWidth="1"/>
    <col min="9458" max="9458" width="5.25" style="25" customWidth="1"/>
    <col min="9459" max="9463" width="13.75" style="25" customWidth="1"/>
    <col min="9464" max="9464" width="5.25" style="25" customWidth="1"/>
    <col min="9465" max="9467" width="13.75" style="25" customWidth="1"/>
    <col min="9468" max="9472" width="0" style="25" hidden="1" customWidth="1"/>
    <col min="9473" max="9473" width="10.75" style="25" customWidth="1"/>
    <col min="9474" max="9710" width="9" style="25"/>
    <col min="9711" max="9711" width="6.25" style="25" customWidth="1"/>
    <col min="9712" max="9713" width="13.75" style="25" customWidth="1"/>
    <col min="9714" max="9714" width="5.25" style="25" customWidth="1"/>
    <col min="9715" max="9719" width="13.75" style="25" customWidth="1"/>
    <col min="9720" max="9720" width="5.25" style="25" customWidth="1"/>
    <col min="9721" max="9723" width="13.75" style="25" customWidth="1"/>
    <col min="9724" max="9728" width="0" style="25" hidden="1" customWidth="1"/>
    <col min="9729" max="9729" width="10.75" style="25" customWidth="1"/>
    <col min="9730" max="9966" width="9" style="25"/>
    <col min="9967" max="9967" width="6.25" style="25" customWidth="1"/>
    <col min="9968" max="9969" width="13.75" style="25" customWidth="1"/>
    <col min="9970" max="9970" width="5.25" style="25" customWidth="1"/>
    <col min="9971" max="9975" width="13.75" style="25" customWidth="1"/>
    <col min="9976" max="9976" width="5.25" style="25" customWidth="1"/>
    <col min="9977" max="9979" width="13.75" style="25" customWidth="1"/>
    <col min="9980" max="9984" width="0" style="25" hidden="1" customWidth="1"/>
    <col min="9985" max="9985" width="10.75" style="25" customWidth="1"/>
    <col min="9986" max="10222" width="9" style="25"/>
    <col min="10223" max="10223" width="6.25" style="25" customWidth="1"/>
    <col min="10224" max="10225" width="13.75" style="25" customWidth="1"/>
    <col min="10226" max="10226" width="5.25" style="25" customWidth="1"/>
    <col min="10227" max="10231" width="13.75" style="25" customWidth="1"/>
    <col min="10232" max="10232" width="5.25" style="25" customWidth="1"/>
    <col min="10233" max="10235" width="13.75" style="25" customWidth="1"/>
    <col min="10236" max="10240" width="0" style="25" hidden="1" customWidth="1"/>
    <col min="10241" max="10241" width="10.75" style="25" customWidth="1"/>
    <col min="10242" max="10478" width="9" style="25"/>
    <col min="10479" max="10479" width="6.25" style="25" customWidth="1"/>
    <col min="10480" max="10481" width="13.75" style="25" customWidth="1"/>
    <col min="10482" max="10482" width="5.25" style="25" customWidth="1"/>
    <col min="10483" max="10487" width="13.75" style="25" customWidth="1"/>
    <col min="10488" max="10488" width="5.25" style="25" customWidth="1"/>
    <col min="10489" max="10491" width="13.75" style="25" customWidth="1"/>
    <col min="10492" max="10496" width="0" style="25" hidden="1" customWidth="1"/>
    <col min="10497" max="10497" width="10.75" style="25" customWidth="1"/>
    <col min="10498" max="10734" width="9" style="25"/>
    <col min="10735" max="10735" width="6.25" style="25" customWidth="1"/>
    <col min="10736" max="10737" width="13.75" style="25" customWidth="1"/>
    <col min="10738" max="10738" width="5.25" style="25" customWidth="1"/>
    <col min="10739" max="10743" width="13.75" style="25" customWidth="1"/>
    <col min="10744" max="10744" width="5.25" style="25" customWidth="1"/>
    <col min="10745" max="10747" width="13.75" style="25" customWidth="1"/>
    <col min="10748" max="10752" width="0" style="25" hidden="1" customWidth="1"/>
    <col min="10753" max="10753" width="10.75" style="25" customWidth="1"/>
    <col min="10754" max="10990" width="9" style="25"/>
    <col min="10991" max="10991" width="6.25" style="25" customWidth="1"/>
    <col min="10992" max="10993" width="13.75" style="25" customWidth="1"/>
    <col min="10994" max="10994" width="5.25" style="25" customWidth="1"/>
    <col min="10995" max="10999" width="13.75" style="25" customWidth="1"/>
    <col min="11000" max="11000" width="5.25" style="25" customWidth="1"/>
    <col min="11001" max="11003" width="13.75" style="25" customWidth="1"/>
    <col min="11004" max="11008" width="0" style="25" hidden="1" customWidth="1"/>
    <col min="11009" max="11009" width="10.75" style="25" customWidth="1"/>
    <col min="11010" max="11246" width="9" style="25"/>
    <col min="11247" max="11247" width="6.25" style="25" customWidth="1"/>
    <col min="11248" max="11249" width="13.75" style="25" customWidth="1"/>
    <col min="11250" max="11250" width="5.25" style="25" customWidth="1"/>
    <col min="11251" max="11255" width="13.75" style="25" customWidth="1"/>
    <col min="11256" max="11256" width="5.25" style="25" customWidth="1"/>
    <col min="11257" max="11259" width="13.75" style="25" customWidth="1"/>
    <col min="11260" max="11264" width="0" style="25" hidden="1" customWidth="1"/>
    <col min="11265" max="11265" width="10.75" style="25" customWidth="1"/>
    <col min="11266" max="11502" width="9" style="25"/>
    <col min="11503" max="11503" width="6.25" style="25" customWidth="1"/>
    <col min="11504" max="11505" width="13.75" style="25" customWidth="1"/>
    <col min="11506" max="11506" width="5.25" style="25" customWidth="1"/>
    <col min="11507" max="11511" width="13.75" style="25" customWidth="1"/>
    <col min="11512" max="11512" width="5.25" style="25" customWidth="1"/>
    <col min="11513" max="11515" width="13.75" style="25" customWidth="1"/>
    <col min="11516" max="11520" width="0" style="25" hidden="1" customWidth="1"/>
    <col min="11521" max="11521" width="10.75" style="25" customWidth="1"/>
    <col min="11522" max="11758" width="9" style="25"/>
    <col min="11759" max="11759" width="6.25" style="25" customWidth="1"/>
    <col min="11760" max="11761" width="13.75" style="25" customWidth="1"/>
    <col min="11762" max="11762" width="5.25" style="25" customWidth="1"/>
    <col min="11763" max="11767" width="13.75" style="25" customWidth="1"/>
    <col min="11768" max="11768" width="5.25" style="25" customWidth="1"/>
    <col min="11769" max="11771" width="13.75" style="25" customWidth="1"/>
    <col min="11772" max="11776" width="0" style="25" hidden="1" customWidth="1"/>
    <col min="11777" max="11777" width="10.75" style="25" customWidth="1"/>
    <col min="11778" max="12014" width="9" style="25"/>
    <col min="12015" max="12015" width="6.25" style="25" customWidth="1"/>
    <col min="12016" max="12017" width="13.75" style="25" customWidth="1"/>
    <col min="12018" max="12018" width="5.25" style="25" customWidth="1"/>
    <col min="12019" max="12023" width="13.75" style="25" customWidth="1"/>
    <col min="12024" max="12024" width="5.25" style="25" customWidth="1"/>
    <col min="12025" max="12027" width="13.75" style="25" customWidth="1"/>
    <col min="12028" max="12032" width="0" style="25" hidden="1" customWidth="1"/>
    <col min="12033" max="12033" width="10.75" style="25" customWidth="1"/>
    <col min="12034" max="12270" width="9" style="25"/>
    <col min="12271" max="12271" width="6.25" style="25" customWidth="1"/>
    <col min="12272" max="12273" width="13.75" style="25" customWidth="1"/>
    <col min="12274" max="12274" width="5.25" style="25" customWidth="1"/>
    <col min="12275" max="12279" width="13.75" style="25" customWidth="1"/>
    <col min="12280" max="12280" width="5.25" style="25" customWidth="1"/>
    <col min="12281" max="12283" width="13.75" style="25" customWidth="1"/>
    <col min="12284" max="12288" width="0" style="25" hidden="1" customWidth="1"/>
    <col min="12289" max="12289" width="10.75" style="25" customWidth="1"/>
    <col min="12290" max="12526" width="9" style="25"/>
    <col min="12527" max="12527" width="6.25" style="25" customWidth="1"/>
    <col min="12528" max="12529" width="13.75" style="25" customWidth="1"/>
    <col min="12530" max="12530" width="5.25" style="25" customWidth="1"/>
    <col min="12531" max="12535" width="13.75" style="25" customWidth="1"/>
    <col min="12536" max="12536" width="5.25" style="25" customWidth="1"/>
    <col min="12537" max="12539" width="13.75" style="25" customWidth="1"/>
    <col min="12540" max="12544" width="0" style="25" hidden="1" customWidth="1"/>
    <col min="12545" max="12545" width="10.75" style="25" customWidth="1"/>
    <col min="12546" max="12782" width="9" style="25"/>
    <col min="12783" max="12783" width="6.25" style="25" customWidth="1"/>
    <col min="12784" max="12785" width="13.75" style="25" customWidth="1"/>
    <col min="12786" max="12786" width="5.25" style="25" customWidth="1"/>
    <col min="12787" max="12791" width="13.75" style="25" customWidth="1"/>
    <col min="12792" max="12792" width="5.25" style="25" customWidth="1"/>
    <col min="12793" max="12795" width="13.75" style="25" customWidth="1"/>
    <col min="12796" max="12800" width="0" style="25" hidden="1" customWidth="1"/>
    <col min="12801" max="12801" width="10.75" style="25" customWidth="1"/>
    <col min="12802" max="13038" width="9" style="25"/>
    <col min="13039" max="13039" width="6.25" style="25" customWidth="1"/>
    <col min="13040" max="13041" width="13.75" style="25" customWidth="1"/>
    <col min="13042" max="13042" width="5.25" style="25" customWidth="1"/>
    <col min="13043" max="13047" width="13.75" style="25" customWidth="1"/>
    <col min="13048" max="13048" width="5.25" style="25" customWidth="1"/>
    <col min="13049" max="13051" width="13.75" style="25" customWidth="1"/>
    <col min="13052" max="13056" width="0" style="25" hidden="1" customWidth="1"/>
    <col min="13057" max="13057" width="10.75" style="25" customWidth="1"/>
    <col min="13058" max="13294" width="9" style="25"/>
    <col min="13295" max="13295" width="6.25" style="25" customWidth="1"/>
    <col min="13296" max="13297" width="13.75" style="25" customWidth="1"/>
    <col min="13298" max="13298" width="5.25" style="25" customWidth="1"/>
    <col min="13299" max="13303" width="13.75" style="25" customWidth="1"/>
    <col min="13304" max="13304" width="5.25" style="25" customWidth="1"/>
    <col min="13305" max="13307" width="13.75" style="25" customWidth="1"/>
    <col min="13308" max="13312" width="0" style="25" hidden="1" customWidth="1"/>
    <col min="13313" max="13313" width="10.75" style="25" customWidth="1"/>
    <col min="13314" max="13550" width="9" style="25"/>
    <col min="13551" max="13551" width="6.25" style="25" customWidth="1"/>
    <col min="13552" max="13553" width="13.75" style="25" customWidth="1"/>
    <col min="13554" max="13554" width="5.25" style="25" customWidth="1"/>
    <col min="13555" max="13559" width="13.75" style="25" customWidth="1"/>
    <col min="13560" max="13560" width="5.25" style="25" customWidth="1"/>
    <col min="13561" max="13563" width="13.75" style="25" customWidth="1"/>
    <col min="13564" max="13568" width="0" style="25" hidden="1" customWidth="1"/>
    <col min="13569" max="13569" width="10.75" style="25" customWidth="1"/>
    <col min="13570" max="13806" width="9" style="25"/>
    <col min="13807" max="13807" width="6.25" style="25" customWidth="1"/>
    <col min="13808" max="13809" width="13.75" style="25" customWidth="1"/>
    <col min="13810" max="13810" width="5.25" style="25" customWidth="1"/>
    <col min="13811" max="13815" width="13.75" style="25" customWidth="1"/>
    <col min="13816" max="13816" width="5.25" style="25" customWidth="1"/>
    <col min="13817" max="13819" width="13.75" style="25" customWidth="1"/>
    <col min="13820" max="13824" width="0" style="25" hidden="1" customWidth="1"/>
    <col min="13825" max="13825" width="10.75" style="25" customWidth="1"/>
    <col min="13826" max="14062" width="9" style="25"/>
    <col min="14063" max="14063" width="6.25" style="25" customWidth="1"/>
    <col min="14064" max="14065" width="13.75" style="25" customWidth="1"/>
    <col min="14066" max="14066" width="5.25" style="25" customWidth="1"/>
    <col min="14067" max="14071" width="13.75" style="25" customWidth="1"/>
    <col min="14072" max="14072" width="5.25" style="25" customWidth="1"/>
    <col min="14073" max="14075" width="13.75" style="25" customWidth="1"/>
    <col min="14076" max="14080" width="0" style="25" hidden="1" customWidth="1"/>
    <col min="14081" max="14081" width="10.75" style="25" customWidth="1"/>
    <col min="14082" max="14318" width="9" style="25"/>
    <col min="14319" max="14319" width="6.25" style="25" customWidth="1"/>
    <col min="14320" max="14321" width="13.75" style="25" customWidth="1"/>
    <col min="14322" max="14322" width="5.25" style="25" customWidth="1"/>
    <col min="14323" max="14327" width="13.75" style="25" customWidth="1"/>
    <col min="14328" max="14328" width="5.25" style="25" customWidth="1"/>
    <col min="14329" max="14331" width="13.75" style="25" customWidth="1"/>
    <col min="14332" max="14336" width="0" style="25" hidden="1" customWidth="1"/>
    <col min="14337" max="14337" width="10.75" style="25" customWidth="1"/>
    <col min="14338" max="14574" width="9" style="25"/>
    <col min="14575" max="14575" width="6.25" style="25" customWidth="1"/>
    <col min="14576" max="14577" width="13.75" style="25" customWidth="1"/>
    <col min="14578" max="14578" width="5.25" style="25" customWidth="1"/>
    <col min="14579" max="14583" width="13.75" style="25" customWidth="1"/>
    <col min="14584" max="14584" width="5.25" style="25" customWidth="1"/>
    <col min="14585" max="14587" width="13.75" style="25" customWidth="1"/>
    <col min="14588" max="14592" width="0" style="25" hidden="1" customWidth="1"/>
    <col min="14593" max="14593" width="10.75" style="25" customWidth="1"/>
    <col min="14594" max="14830" width="9" style="25"/>
    <col min="14831" max="14831" width="6.25" style="25" customWidth="1"/>
    <col min="14832" max="14833" width="13.75" style="25" customWidth="1"/>
    <col min="14834" max="14834" width="5.25" style="25" customWidth="1"/>
    <col min="14835" max="14839" width="13.75" style="25" customWidth="1"/>
    <col min="14840" max="14840" width="5.25" style="25" customWidth="1"/>
    <col min="14841" max="14843" width="13.75" style="25" customWidth="1"/>
    <col min="14844" max="14848" width="0" style="25" hidden="1" customWidth="1"/>
    <col min="14849" max="14849" width="10.75" style="25" customWidth="1"/>
    <col min="14850" max="15086" width="9" style="25"/>
    <col min="15087" max="15087" width="6.25" style="25" customWidth="1"/>
    <col min="15088" max="15089" width="13.75" style="25" customWidth="1"/>
    <col min="15090" max="15090" width="5.25" style="25" customWidth="1"/>
    <col min="15091" max="15095" width="13.75" style="25" customWidth="1"/>
    <col min="15096" max="15096" width="5.25" style="25" customWidth="1"/>
    <col min="15097" max="15099" width="13.75" style="25" customWidth="1"/>
    <col min="15100" max="15104" width="0" style="25" hidden="1" customWidth="1"/>
    <col min="15105" max="15105" width="10.75" style="25" customWidth="1"/>
    <col min="15106" max="15342" width="9" style="25"/>
    <col min="15343" max="15343" width="6.25" style="25" customWidth="1"/>
    <col min="15344" max="15345" width="13.75" style="25" customWidth="1"/>
    <col min="15346" max="15346" width="5.25" style="25" customWidth="1"/>
    <col min="15347" max="15351" width="13.75" style="25" customWidth="1"/>
    <col min="15352" max="15352" width="5.25" style="25" customWidth="1"/>
    <col min="15353" max="15355" width="13.75" style="25" customWidth="1"/>
    <col min="15356" max="15360" width="0" style="25" hidden="1" customWidth="1"/>
    <col min="15361" max="15361" width="10.75" style="25" customWidth="1"/>
    <col min="15362" max="15598" width="9" style="25"/>
    <col min="15599" max="15599" width="6.25" style="25" customWidth="1"/>
    <col min="15600" max="15601" width="13.75" style="25" customWidth="1"/>
    <col min="15602" max="15602" width="5.25" style="25" customWidth="1"/>
    <col min="15603" max="15607" width="13.75" style="25" customWidth="1"/>
    <col min="15608" max="15608" width="5.25" style="25" customWidth="1"/>
    <col min="15609" max="15611" width="13.75" style="25" customWidth="1"/>
    <col min="15612" max="15616" width="0" style="25" hidden="1" customWidth="1"/>
    <col min="15617" max="15617" width="10.75" style="25" customWidth="1"/>
    <col min="15618" max="15854" width="9" style="25"/>
    <col min="15855" max="15855" width="6.25" style="25" customWidth="1"/>
    <col min="15856" max="15857" width="13.75" style="25" customWidth="1"/>
    <col min="15858" max="15858" width="5.25" style="25" customWidth="1"/>
    <col min="15859" max="15863" width="13.75" style="25" customWidth="1"/>
    <col min="15864" max="15864" width="5.25" style="25" customWidth="1"/>
    <col min="15865" max="15867" width="13.75" style="25" customWidth="1"/>
    <col min="15868" max="15872" width="0" style="25" hidden="1" customWidth="1"/>
    <col min="15873" max="15873" width="10.75" style="25" customWidth="1"/>
    <col min="15874" max="16110" width="9" style="25"/>
    <col min="16111" max="16111" width="6.25" style="25" customWidth="1"/>
    <col min="16112" max="16113" width="13.75" style="25" customWidth="1"/>
    <col min="16114" max="16114" width="5.25" style="25" customWidth="1"/>
    <col min="16115" max="16119" width="13.75" style="25" customWidth="1"/>
    <col min="16120" max="16120" width="5.25" style="25" customWidth="1"/>
    <col min="16121" max="16123" width="13.75" style="25" customWidth="1"/>
    <col min="16124" max="16128" width="0" style="25" hidden="1" customWidth="1"/>
    <col min="16129" max="16129" width="10.75" style="25" customWidth="1"/>
    <col min="16130" max="16384" width="9" style="25"/>
  </cols>
  <sheetData>
    <row r="1" spans="1:21">
      <c r="A1" s="129" t="s">
        <v>237</v>
      </c>
      <c r="B1" s="130"/>
      <c r="C1" s="130"/>
      <c r="D1" s="130"/>
      <c r="E1" s="130"/>
      <c r="F1" s="131"/>
      <c r="H1" s="120" t="s">
        <v>238</v>
      </c>
      <c r="T1" s="70" t="e">
        <f>VLOOKUP(入力シート!A6,学校情報!$A$4:$H$24,8)</f>
        <v>#N/A</v>
      </c>
      <c r="U1" s="120"/>
    </row>
    <row r="2" spans="1:21" ht="14.25" thickBot="1">
      <c r="A2" s="132" t="s">
        <v>71</v>
      </c>
      <c r="B2" s="133"/>
      <c r="C2" s="133"/>
      <c r="D2" s="133"/>
      <c r="E2" s="133"/>
      <c r="F2" s="134"/>
    </row>
    <row r="3" spans="1:21" ht="19.5" thickBot="1">
      <c r="A3" s="22"/>
      <c r="B3" s="23" t="s">
        <v>378</v>
      </c>
      <c r="C3" s="126" t="s">
        <v>184</v>
      </c>
      <c r="D3" s="125" t="s">
        <v>241</v>
      </c>
      <c r="E3" s="24"/>
      <c r="F3" s="24"/>
      <c r="G3" s="101"/>
      <c r="H3" s="112"/>
      <c r="I3" s="116" t="s">
        <v>121</v>
      </c>
      <c r="J3" s="117" t="s">
        <v>122</v>
      </c>
      <c r="K3" s="117" t="s">
        <v>123</v>
      </c>
      <c r="L3" s="117" t="s">
        <v>124</v>
      </c>
      <c r="M3" s="117" t="s">
        <v>125</v>
      </c>
      <c r="N3" s="118" t="s">
        <v>126</v>
      </c>
      <c r="O3" s="116" t="s">
        <v>127</v>
      </c>
      <c r="P3" s="117" t="s">
        <v>122</v>
      </c>
      <c r="Q3" s="119" t="s">
        <v>123</v>
      </c>
      <c r="R3" s="117" t="s">
        <v>124</v>
      </c>
      <c r="S3" s="117" t="s">
        <v>125</v>
      </c>
      <c r="T3" s="118" t="s">
        <v>126</v>
      </c>
      <c r="U3" s="142"/>
    </row>
    <row r="4" spans="1:21" ht="21.95" customHeight="1">
      <c r="A4" s="22"/>
      <c r="B4" s="22"/>
      <c r="C4" s="22"/>
      <c r="D4" s="22"/>
      <c r="E4" s="22"/>
      <c r="F4" s="22"/>
      <c r="G4" s="102"/>
      <c r="H4" s="113">
        <v>1</v>
      </c>
      <c r="I4" s="114"/>
      <c r="J4" s="144"/>
      <c r="K4" s="115"/>
      <c r="L4" s="147"/>
      <c r="M4" s="148"/>
      <c r="N4" s="149"/>
      <c r="O4" s="114"/>
      <c r="P4" s="144"/>
      <c r="Q4" s="115"/>
      <c r="R4" s="147"/>
      <c r="S4" s="148"/>
      <c r="T4" s="149"/>
      <c r="U4" s="143">
        <v>1</v>
      </c>
    </row>
    <row r="5" spans="1:21" ht="21.95" customHeight="1">
      <c r="A5" s="22"/>
      <c r="B5" s="26" t="s">
        <v>42</v>
      </c>
      <c r="E5" s="46"/>
      <c r="F5" s="123" t="s">
        <v>341</v>
      </c>
      <c r="G5" s="103"/>
      <c r="H5" s="113">
        <v>2</v>
      </c>
      <c r="I5" s="109"/>
      <c r="J5" s="145"/>
      <c r="K5" s="47"/>
      <c r="L5" s="150"/>
      <c r="M5" s="151"/>
      <c r="N5" s="152"/>
      <c r="O5" s="109"/>
      <c r="P5" s="145"/>
      <c r="Q5" s="47"/>
      <c r="R5" s="150"/>
      <c r="S5" s="151"/>
      <c r="T5" s="152"/>
      <c r="U5" s="143">
        <v>2</v>
      </c>
    </row>
    <row r="6" spans="1:21" ht="21.95" customHeight="1">
      <c r="A6" s="216" t="str">
        <f>IF($C$6="","",MATCH($C$6,学校情報!$B$4:$B$24,0))</f>
        <v/>
      </c>
      <c r="B6" s="122" t="s">
        <v>47</v>
      </c>
      <c r="C6" s="276"/>
      <c r="D6" s="277"/>
      <c r="E6" s="278"/>
      <c r="F6" s="123" t="s">
        <v>240</v>
      </c>
      <c r="G6" s="103"/>
      <c r="H6" s="113">
        <v>3</v>
      </c>
      <c r="I6" s="109"/>
      <c r="J6" s="144"/>
      <c r="K6" s="47"/>
      <c r="L6" s="150"/>
      <c r="M6" s="151"/>
      <c r="N6" s="152"/>
      <c r="O6" s="109"/>
      <c r="P6" s="144"/>
      <c r="Q6" s="47"/>
      <c r="R6" s="150"/>
      <c r="S6" s="151"/>
      <c r="T6" s="152"/>
      <c r="U6" s="143">
        <v>3</v>
      </c>
    </row>
    <row r="7" spans="1:21" ht="21.95" customHeight="1">
      <c r="A7" s="22"/>
      <c r="B7" s="122" t="s">
        <v>52</v>
      </c>
      <c r="C7" s="273" t="str">
        <f>IF($C$6="","",VLOOKUP(入力シート!$A$6,学校情報!$A$4:$H$24,3))</f>
        <v/>
      </c>
      <c r="D7" s="274"/>
      <c r="E7" s="275"/>
      <c r="F7" s="22"/>
      <c r="G7" s="102"/>
      <c r="H7" s="113">
        <v>4</v>
      </c>
      <c r="I7" s="109"/>
      <c r="J7" s="145"/>
      <c r="K7" s="47"/>
      <c r="L7" s="150"/>
      <c r="M7" s="151"/>
      <c r="N7" s="152"/>
      <c r="O7" s="109"/>
      <c r="P7" s="145"/>
      <c r="Q7" s="47"/>
      <c r="R7" s="150"/>
      <c r="S7" s="151"/>
      <c r="T7" s="152"/>
      <c r="U7" s="143">
        <v>4</v>
      </c>
    </row>
    <row r="8" spans="1:21" ht="21.95" customHeight="1">
      <c r="A8" s="22"/>
      <c r="B8" s="122" t="s">
        <v>57</v>
      </c>
      <c r="C8" s="273" t="str">
        <f>IF($C$6="","",VLOOKUP(入力シート!$A$6,学校情報!$A$4:$H$24,4))</f>
        <v/>
      </c>
      <c r="D8" s="274"/>
      <c r="E8" s="275"/>
      <c r="F8" s="29"/>
      <c r="G8" s="98"/>
      <c r="H8" s="113">
        <v>5</v>
      </c>
      <c r="I8" s="109"/>
      <c r="J8" s="145"/>
      <c r="K8" s="47"/>
      <c r="L8" s="150"/>
      <c r="M8" s="151"/>
      <c r="N8" s="152"/>
      <c r="O8" s="109"/>
      <c r="P8" s="145"/>
      <c r="Q8" s="47"/>
      <c r="R8" s="150"/>
      <c r="S8" s="151"/>
      <c r="T8" s="152"/>
      <c r="U8" s="143">
        <v>5</v>
      </c>
    </row>
    <row r="9" spans="1:21" ht="21.95" customHeight="1">
      <c r="A9" s="22"/>
      <c r="B9" s="122" t="s">
        <v>63</v>
      </c>
      <c r="C9" s="273" t="str">
        <f>IF($C$6="","",VLOOKUP(入力シート!$A$6,学校情報!$A$4:$H$24,5))</f>
        <v/>
      </c>
      <c r="D9" s="274"/>
      <c r="E9" s="275"/>
      <c r="F9" s="29"/>
      <c r="G9" s="98"/>
      <c r="H9" s="113">
        <v>6</v>
      </c>
      <c r="I9" s="109"/>
      <c r="J9" s="145"/>
      <c r="K9" s="47"/>
      <c r="L9" s="150"/>
      <c r="M9" s="151"/>
      <c r="N9" s="152"/>
      <c r="O9" s="109"/>
      <c r="P9" s="145"/>
      <c r="Q9" s="47"/>
      <c r="R9" s="150"/>
      <c r="S9" s="151"/>
      <c r="T9" s="152"/>
      <c r="U9" s="143">
        <v>6</v>
      </c>
    </row>
    <row r="10" spans="1:21" ht="21.95" customHeight="1">
      <c r="A10" s="22"/>
      <c r="B10" s="281" t="s">
        <v>239</v>
      </c>
      <c r="C10" s="127" t="s">
        <v>68</v>
      </c>
      <c r="D10" s="265"/>
      <c r="E10" s="127" t="s">
        <v>69</v>
      </c>
      <c r="F10" s="265"/>
      <c r="G10" s="104"/>
      <c r="H10" s="113">
        <v>7</v>
      </c>
      <c r="I10" s="109"/>
      <c r="J10" s="145"/>
      <c r="K10" s="47"/>
      <c r="L10" s="150"/>
      <c r="M10" s="151"/>
      <c r="N10" s="152"/>
      <c r="O10" s="109"/>
      <c r="P10" s="145"/>
      <c r="Q10" s="47"/>
      <c r="R10" s="150"/>
      <c r="S10" s="151"/>
      <c r="T10" s="152"/>
      <c r="U10" s="143">
        <v>7</v>
      </c>
    </row>
    <row r="11" spans="1:21" ht="21.95" customHeight="1">
      <c r="A11" s="22"/>
      <c r="B11" s="282"/>
      <c r="C11" s="51"/>
      <c r="D11" s="266"/>
      <c r="E11" s="51"/>
      <c r="F11" s="266"/>
      <c r="G11" s="104"/>
      <c r="H11" s="113">
        <v>8</v>
      </c>
      <c r="I11" s="109"/>
      <c r="J11" s="145"/>
      <c r="K11" s="47"/>
      <c r="L11" s="150"/>
      <c r="M11" s="151"/>
      <c r="N11" s="152"/>
      <c r="O11" s="109"/>
      <c r="P11" s="145"/>
      <c r="Q11" s="47"/>
      <c r="R11" s="150"/>
      <c r="S11" s="151"/>
      <c r="T11" s="152"/>
      <c r="U11" s="143">
        <v>8</v>
      </c>
    </row>
    <row r="12" spans="1:21" ht="21.95" customHeight="1">
      <c r="A12" s="22"/>
      <c r="B12" s="279" t="s">
        <v>80</v>
      </c>
      <c r="C12" s="127" t="s">
        <v>81</v>
      </c>
      <c r="D12" s="265"/>
      <c r="E12" s="30" t="s">
        <v>82</v>
      </c>
      <c r="F12" s="265"/>
      <c r="G12" s="104"/>
      <c r="H12" s="113">
        <v>9</v>
      </c>
      <c r="I12" s="109"/>
      <c r="J12" s="145"/>
      <c r="K12" s="47"/>
      <c r="L12" s="150"/>
      <c r="M12" s="151"/>
      <c r="N12" s="152"/>
      <c r="O12" s="109"/>
      <c r="P12" s="145"/>
      <c r="Q12" s="47"/>
      <c r="R12" s="150"/>
      <c r="S12" s="151"/>
      <c r="T12" s="152"/>
      <c r="U12" s="143">
        <v>9</v>
      </c>
    </row>
    <row r="13" spans="1:21" ht="21.95" customHeight="1">
      <c r="A13" s="22"/>
      <c r="B13" s="280"/>
      <c r="C13" s="52"/>
      <c r="D13" s="266"/>
      <c r="E13" s="52"/>
      <c r="F13" s="266"/>
      <c r="G13" s="104"/>
      <c r="H13" s="113">
        <v>10</v>
      </c>
      <c r="I13" s="109"/>
      <c r="J13" s="145"/>
      <c r="K13" s="47"/>
      <c r="L13" s="150"/>
      <c r="M13" s="151"/>
      <c r="N13" s="152"/>
      <c r="O13" s="109"/>
      <c r="P13" s="145"/>
      <c r="Q13" s="47"/>
      <c r="R13" s="150"/>
      <c r="S13" s="151"/>
      <c r="T13" s="152"/>
      <c r="U13" s="143">
        <v>10</v>
      </c>
    </row>
    <row r="14" spans="1:21" ht="21.95" customHeight="1">
      <c r="A14" s="22"/>
      <c r="B14" s="279" t="s">
        <v>91</v>
      </c>
      <c r="C14" s="127" t="s">
        <v>81</v>
      </c>
      <c r="D14" s="30" t="s">
        <v>167</v>
      </c>
      <c r="E14" s="127" t="s">
        <v>82</v>
      </c>
      <c r="F14" s="30" t="s">
        <v>167</v>
      </c>
      <c r="G14" s="105"/>
      <c r="H14" s="113">
        <v>11</v>
      </c>
      <c r="I14" s="109"/>
      <c r="J14" s="145"/>
      <c r="K14" s="47"/>
      <c r="L14" s="150"/>
      <c r="M14" s="151"/>
      <c r="N14" s="152"/>
      <c r="O14" s="109"/>
      <c r="P14" s="145"/>
      <c r="Q14" s="47"/>
      <c r="R14" s="150"/>
      <c r="S14" s="151"/>
      <c r="T14" s="152"/>
      <c r="U14" s="143">
        <v>11</v>
      </c>
    </row>
    <row r="15" spans="1:21" ht="21.95" customHeight="1">
      <c r="A15" s="22"/>
      <c r="B15" s="280"/>
      <c r="C15" s="52"/>
      <c r="D15" s="49"/>
      <c r="E15" s="52"/>
      <c r="F15" s="49"/>
      <c r="G15" s="106"/>
      <c r="H15" s="113">
        <v>12</v>
      </c>
      <c r="I15" s="109"/>
      <c r="J15" s="145"/>
      <c r="K15" s="47"/>
      <c r="L15" s="150"/>
      <c r="M15" s="151"/>
      <c r="N15" s="152"/>
      <c r="O15" s="109"/>
      <c r="P15" s="145"/>
      <c r="Q15" s="47"/>
      <c r="R15" s="150"/>
      <c r="S15" s="151"/>
      <c r="T15" s="152"/>
      <c r="U15" s="143">
        <v>12</v>
      </c>
    </row>
    <row r="16" spans="1:21" ht="21.95" customHeight="1">
      <c r="A16" s="22"/>
      <c r="B16" s="279" t="s">
        <v>101</v>
      </c>
      <c r="C16" s="127" t="s">
        <v>81</v>
      </c>
      <c r="D16" s="30" t="s">
        <v>167</v>
      </c>
      <c r="E16" s="127" t="s">
        <v>82</v>
      </c>
      <c r="F16" s="30" t="s">
        <v>167</v>
      </c>
      <c r="G16" s="105"/>
      <c r="H16" s="113">
        <v>13</v>
      </c>
      <c r="I16" s="109"/>
      <c r="J16" s="145"/>
      <c r="K16" s="47"/>
      <c r="L16" s="150"/>
      <c r="M16" s="151"/>
      <c r="N16" s="152"/>
      <c r="O16" s="109"/>
      <c r="P16" s="145"/>
      <c r="Q16" s="47"/>
      <c r="R16" s="150"/>
      <c r="S16" s="151"/>
      <c r="T16" s="152"/>
      <c r="U16" s="143">
        <v>13</v>
      </c>
    </row>
    <row r="17" spans="1:21" ht="21.95" customHeight="1">
      <c r="A17" s="22"/>
      <c r="B17" s="280"/>
      <c r="C17" s="53"/>
      <c r="D17" s="50"/>
      <c r="E17" s="53"/>
      <c r="F17" s="50"/>
      <c r="G17" s="107"/>
      <c r="H17" s="113">
        <v>14</v>
      </c>
      <c r="I17" s="109"/>
      <c r="J17" s="145"/>
      <c r="K17" s="47"/>
      <c r="L17" s="150"/>
      <c r="M17" s="151"/>
      <c r="N17" s="152"/>
      <c r="O17" s="109"/>
      <c r="P17" s="145"/>
      <c r="Q17" s="47"/>
      <c r="R17" s="150"/>
      <c r="S17" s="151"/>
      <c r="T17" s="152"/>
      <c r="U17" s="143">
        <v>14</v>
      </c>
    </row>
    <row r="18" spans="1:21" ht="21.95" customHeight="1">
      <c r="A18" s="22"/>
      <c r="B18" s="7" t="s">
        <v>242</v>
      </c>
      <c r="C18" s="31"/>
      <c r="D18" s="31"/>
      <c r="E18" s="31"/>
      <c r="F18" s="31"/>
      <c r="G18" s="108"/>
      <c r="H18" s="113">
        <v>15</v>
      </c>
      <c r="I18" s="221"/>
      <c r="J18" s="222"/>
      <c r="K18" s="223"/>
      <c r="L18" s="224"/>
      <c r="M18" s="225"/>
      <c r="N18" s="226"/>
      <c r="O18" s="221"/>
      <c r="P18" s="222"/>
      <c r="Q18" s="223"/>
      <c r="R18" s="224"/>
      <c r="S18" s="225"/>
      <c r="T18" s="226"/>
      <c r="U18" s="227">
        <v>15</v>
      </c>
    </row>
    <row r="19" spans="1:21" ht="21.95" customHeight="1">
      <c r="A19" s="22"/>
      <c r="C19" s="31"/>
      <c r="D19" s="31"/>
      <c r="E19" s="31"/>
      <c r="F19" s="128" t="s">
        <v>243</v>
      </c>
      <c r="G19" s="108"/>
      <c r="H19" s="219">
        <v>16</v>
      </c>
      <c r="I19" s="114"/>
      <c r="J19" s="144"/>
      <c r="K19" s="115"/>
      <c r="L19" s="147"/>
      <c r="M19" s="148"/>
      <c r="N19" s="149"/>
      <c r="O19" s="114"/>
      <c r="P19" s="144"/>
      <c r="Q19" s="115"/>
      <c r="R19" s="147"/>
      <c r="S19" s="148"/>
      <c r="T19" s="149"/>
      <c r="U19" s="220">
        <v>16</v>
      </c>
    </row>
    <row r="20" spans="1:21" ht="21.95" customHeight="1">
      <c r="A20" s="28"/>
      <c r="B20" s="121" t="s">
        <v>328</v>
      </c>
      <c r="C20" s="32"/>
      <c r="D20" s="32"/>
      <c r="E20" s="32"/>
      <c r="F20" s="32"/>
      <c r="G20" s="99"/>
      <c r="H20" s="219">
        <v>17</v>
      </c>
      <c r="I20" s="109"/>
      <c r="J20" s="145"/>
      <c r="K20" s="47"/>
      <c r="L20" s="150"/>
      <c r="M20" s="151"/>
      <c r="N20" s="152"/>
      <c r="O20" s="109"/>
      <c r="P20" s="145"/>
      <c r="Q20" s="47"/>
      <c r="R20" s="150"/>
      <c r="S20" s="151"/>
      <c r="T20" s="152"/>
      <c r="U20" s="143">
        <v>17</v>
      </c>
    </row>
    <row r="21" spans="1:21" ht="21.95" customHeight="1">
      <c r="A21" s="28"/>
      <c r="B21" s="121" t="s">
        <v>329</v>
      </c>
      <c r="C21" s="32"/>
      <c r="D21" s="32"/>
      <c r="E21" s="32"/>
      <c r="F21" s="32"/>
      <c r="G21" s="99"/>
      <c r="H21" s="219">
        <v>18</v>
      </c>
      <c r="I21" s="109"/>
      <c r="J21" s="145"/>
      <c r="K21" s="47"/>
      <c r="L21" s="150"/>
      <c r="M21" s="151"/>
      <c r="N21" s="152"/>
      <c r="O21" s="109"/>
      <c r="P21" s="145"/>
      <c r="Q21" s="47"/>
      <c r="R21" s="150"/>
      <c r="S21" s="151"/>
      <c r="T21" s="152"/>
      <c r="U21" s="143">
        <v>18</v>
      </c>
    </row>
    <row r="22" spans="1:21" ht="21.95" customHeight="1">
      <c r="A22" s="28"/>
      <c r="B22" s="121" t="s">
        <v>120</v>
      </c>
      <c r="C22" s="157"/>
      <c r="D22" s="157"/>
      <c r="E22" s="157"/>
      <c r="F22" s="158"/>
      <c r="G22" s="102"/>
      <c r="H22" s="219">
        <v>19</v>
      </c>
      <c r="I22" s="109"/>
      <c r="J22" s="145"/>
      <c r="K22" s="47"/>
      <c r="L22" s="150"/>
      <c r="M22" s="151"/>
      <c r="N22" s="152"/>
      <c r="O22" s="109"/>
      <c r="P22" s="145"/>
      <c r="Q22" s="47"/>
      <c r="R22" s="150"/>
      <c r="S22" s="151"/>
      <c r="T22" s="152"/>
      <c r="U22" s="143">
        <v>19</v>
      </c>
    </row>
    <row r="23" spans="1:21" ht="21.95" customHeight="1" thickBot="1">
      <c r="A23" s="159"/>
      <c r="B23" s="159"/>
      <c r="C23" s="159"/>
      <c r="D23" s="159"/>
      <c r="E23" s="159"/>
      <c r="F23" s="159"/>
      <c r="H23" s="219">
        <v>20</v>
      </c>
      <c r="I23" s="110"/>
      <c r="J23" s="146"/>
      <c r="K23" s="111"/>
      <c r="L23" s="153"/>
      <c r="M23" s="154"/>
      <c r="N23" s="155"/>
      <c r="O23" s="110"/>
      <c r="P23" s="146"/>
      <c r="Q23" s="111"/>
      <c r="R23" s="153"/>
      <c r="S23" s="154"/>
      <c r="T23" s="155"/>
      <c r="U23" s="143">
        <v>20</v>
      </c>
    </row>
    <row r="24" spans="1:21" ht="18.75">
      <c r="A24" s="159"/>
      <c r="B24" s="159"/>
      <c r="C24" s="159"/>
      <c r="D24" s="159"/>
      <c r="E24" s="159"/>
      <c r="F24" s="159"/>
      <c r="H24" s="22"/>
      <c r="I24" s="22"/>
      <c r="J24" s="22"/>
      <c r="K24" s="22"/>
      <c r="L24" s="22"/>
      <c r="M24" s="22"/>
      <c r="N24" s="22"/>
      <c r="O24" s="34"/>
      <c r="P24" s="34"/>
      <c r="Q24" s="34"/>
      <c r="R24" s="39"/>
      <c r="S24" s="22"/>
      <c r="T24" s="34"/>
      <c r="U24" s="27"/>
    </row>
    <row r="25" spans="1:21" ht="18.75">
      <c r="A25" s="25"/>
      <c r="H25" s="35"/>
      <c r="I25" s="156" t="s">
        <v>149</v>
      </c>
      <c r="J25" s="36"/>
      <c r="K25" s="36"/>
      <c r="L25" s="35"/>
      <c r="M25" s="35"/>
      <c r="N25" s="35"/>
      <c r="O25" s="34"/>
      <c r="P25" s="34"/>
      <c r="Q25" s="34"/>
      <c r="R25" s="39"/>
      <c r="S25" s="37"/>
      <c r="T25" s="34"/>
      <c r="U25" s="27"/>
    </row>
    <row r="26" spans="1:21" ht="16.5">
      <c r="A26" s="25"/>
      <c r="H26" s="30"/>
      <c r="I26" s="30" t="s">
        <v>150</v>
      </c>
      <c r="J26" s="30" t="s">
        <v>122</v>
      </c>
      <c r="K26" s="30" t="s">
        <v>123</v>
      </c>
      <c r="L26" s="30" t="s">
        <v>124</v>
      </c>
      <c r="M26" s="30" t="s">
        <v>125</v>
      </c>
      <c r="N26" s="30" t="s">
        <v>126</v>
      </c>
      <c r="O26" s="34"/>
      <c r="P26" s="34"/>
      <c r="Q26" s="34"/>
      <c r="R26" s="34"/>
      <c r="S26" s="34"/>
      <c r="T26" s="34"/>
      <c r="U26" s="27"/>
    </row>
    <row r="27" spans="1:21" ht="16.5">
      <c r="A27" s="25"/>
      <c r="H27" s="30">
        <v>1</v>
      </c>
      <c r="I27" s="38" t="s">
        <v>151</v>
      </c>
      <c r="J27" s="38" t="s">
        <v>152</v>
      </c>
      <c r="K27" s="30">
        <v>2</v>
      </c>
      <c r="L27" s="30">
        <v>1</v>
      </c>
      <c r="M27" s="30" t="s">
        <v>247</v>
      </c>
      <c r="N27" s="30" t="s">
        <v>133</v>
      </c>
      <c r="O27" s="34"/>
      <c r="P27" s="34"/>
      <c r="Q27" s="34"/>
      <c r="R27" s="34"/>
      <c r="S27" s="34"/>
      <c r="T27" s="34"/>
      <c r="U27" s="27"/>
    </row>
    <row r="28" spans="1:21" ht="16.5">
      <c r="A28" s="25"/>
      <c r="H28" s="30">
        <v>2</v>
      </c>
      <c r="I28" s="38" t="s">
        <v>153</v>
      </c>
      <c r="J28" s="38" t="s">
        <v>154</v>
      </c>
      <c r="K28" s="30">
        <v>1</v>
      </c>
      <c r="L28" s="30">
        <v>2</v>
      </c>
      <c r="M28" s="30" t="s">
        <v>248</v>
      </c>
      <c r="N28" s="30" t="s">
        <v>135</v>
      </c>
      <c r="O28" s="34"/>
      <c r="P28" s="34"/>
      <c r="Q28" s="34"/>
      <c r="R28" s="34"/>
      <c r="S28" s="34"/>
      <c r="T28" s="34"/>
      <c r="U28" s="27"/>
    </row>
    <row r="29" spans="1:21" ht="16.5">
      <c r="A29" s="25"/>
      <c r="H29" s="30">
        <v>3</v>
      </c>
      <c r="I29" s="38" t="s">
        <v>155</v>
      </c>
      <c r="J29" s="38" t="s">
        <v>156</v>
      </c>
      <c r="K29" s="30">
        <v>1</v>
      </c>
      <c r="L29" s="30">
        <v>3</v>
      </c>
      <c r="M29" s="30" t="s">
        <v>249</v>
      </c>
      <c r="N29" s="30" t="s">
        <v>139</v>
      </c>
      <c r="O29" s="34"/>
      <c r="P29" s="34"/>
      <c r="Q29" s="34"/>
      <c r="R29" s="34"/>
      <c r="S29" s="34"/>
      <c r="T29" s="34"/>
      <c r="U29" s="27"/>
    </row>
    <row r="30" spans="1:21">
      <c r="A30" s="25"/>
      <c r="H30" s="30">
        <v>4</v>
      </c>
      <c r="I30" s="38" t="s">
        <v>157</v>
      </c>
      <c r="J30" s="38" t="s">
        <v>158</v>
      </c>
      <c r="K30" s="30">
        <v>2</v>
      </c>
      <c r="L30" s="30">
        <v>4</v>
      </c>
      <c r="M30" s="30" t="s">
        <v>250</v>
      </c>
      <c r="N30" s="30" t="s">
        <v>141</v>
      </c>
      <c r="U30" s="27"/>
    </row>
    <row r="31" spans="1:21">
      <c r="A31" s="25"/>
      <c r="H31" s="30">
        <v>5</v>
      </c>
      <c r="I31" s="38" t="s">
        <v>159</v>
      </c>
      <c r="J31" s="38" t="s">
        <v>160</v>
      </c>
      <c r="K31" s="30">
        <v>1</v>
      </c>
      <c r="L31" s="30">
        <v>5</v>
      </c>
      <c r="M31" s="30" t="s">
        <v>251</v>
      </c>
      <c r="N31" s="30" t="s">
        <v>137</v>
      </c>
      <c r="U31" s="27"/>
    </row>
    <row r="32" spans="1:21">
      <c r="A32" s="25"/>
      <c r="H32" s="30">
        <v>6</v>
      </c>
      <c r="I32" s="38" t="s">
        <v>161</v>
      </c>
      <c r="J32" s="38" t="s">
        <v>162</v>
      </c>
      <c r="K32" s="30">
        <v>2</v>
      </c>
      <c r="L32" s="30">
        <v>6</v>
      </c>
      <c r="M32" s="30" t="s">
        <v>252</v>
      </c>
      <c r="N32" s="30"/>
      <c r="U32" s="27"/>
    </row>
    <row r="33" spans="1:21">
      <c r="A33" s="25"/>
      <c r="H33" s="30">
        <v>7</v>
      </c>
      <c r="I33" s="38" t="s">
        <v>163</v>
      </c>
      <c r="J33" s="38" t="s">
        <v>164</v>
      </c>
      <c r="K33" s="30">
        <v>2</v>
      </c>
      <c r="L33" s="30">
        <v>7</v>
      </c>
      <c r="M33" s="30" t="s">
        <v>253</v>
      </c>
      <c r="N33" s="30" t="s">
        <v>143</v>
      </c>
      <c r="U33" s="27"/>
    </row>
    <row r="34" spans="1:21">
      <c r="A34" s="25"/>
      <c r="H34" s="30">
        <v>8</v>
      </c>
      <c r="I34" s="38" t="s">
        <v>165</v>
      </c>
      <c r="J34" s="38" t="s">
        <v>166</v>
      </c>
      <c r="K34" s="30">
        <v>1</v>
      </c>
      <c r="L34" s="30" t="s">
        <v>146</v>
      </c>
      <c r="M34" s="30" t="s">
        <v>254</v>
      </c>
      <c r="N34" s="30"/>
      <c r="U34" s="27"/>
    </row>
    <row r="35" spans="1:21" ht="25.5" customHeight="1">
      <c r="A35" s="25"/>
      <c r="H35" s="27"/>
      <c r="U35" s="27"/>
    </row>
    <row r="36" spans="1:21" ht="21.75" customHeight="1">
      <c r="A36" s="25"/>
      <c r="H36" s="27"/>
      <c r="U36" s="27"/>
    </row>
    <row r="37" spans="1:21">
      <c r="A37" s="25"/>
      <c r="H37" s="27"/>
      <c r="U37" s="27"/>
    </row>
    <row r="38" spans="1:21">
      <c r="A38" s="25"/>
      <c r="H38" s="27"/>
      <c r="U38" s="27"/>
    </row>
    <row r="39" spans="1:21">
      <c r="A39" s="25"/>
      <c r="H39" s="27"/>
      <c r="U39" s="27"/>
    </row>
    <row r="40" spans="1:21">
      <c r="A40" s="25"/>
      <c r="H40" s="27"/>
      <c r="U40" s="27"/>
    </row>
    <row r="41" spans="1:21">
      <c r="A41" s="25"/>
      <c r="H41" s="27"/>
      <c r="U41" s="27"/>
    </row>
    <row r="42" spans="1:21">
      <c r="A42" s="25"/>
      <c r="H42" s="27"/>
      <c r="U42" s="27"/>
    </row>
    <row r="43" spans="1:21">
      <c r="A43" s="25"/>
      <c r="H43" s="27"/>
      <c r="U43" s="27"/>
    </row>
    <row r="44" spans="1:21">
      <c r="A44" s="25"/>
      <c r="H44" s="27"/>
      <c r="U44" s="27"/>
    </row>
    <row r="45" spans="1:21">
      <c r="A45" s="25"/>
      <c r="H45" s="27"/>
      <c r="U45" s="27"/>
    </row>
    <row r="46" spans="1:21">
      <c r="H46" s="27"/>
      <c r="U46" s="27"/>
    </row>
    <row r="47" spans="1:21">
      <c r="H47" s="27"/>
      <c r="U47" s="27"/>
    </row>
    <row r="48" spans="1:21">
      <c r="H48" s="27"/>
      <c r="U48" s="27"/>
    </row>
    <row r="49" spans="8:21">
      <c r="H49" s="27"/>
      <c r="U49" s="27"/>
    </row>
    <row r="50" spans="8:21">
      <c r="H50" s="27"/>
      <c r="U50" s="27"/>
    </row>
    <row r="51" spans="8:21">
      <c r="H51" s="27"/>
      <c r="U51" s="27"/>
    </row>
    <row r="52" spans="8:21">
      <c r="H52" s="27"/>
      <c r="U52" s="27"/>
    </row>
    <row r="53" spans="8:21">
      <c r="H53" s="27"/>
      <c r="U53" s="27"/>
    </row>
    <row r="54" spans="8:21">
      <c r="H54" s="27"/>
      <c r="U54" s="27"/>
    </row>
    <row r="55" spans="8:21">
      <c r="H55" s="27"/>
      <c r="U55" s="27"/>
    </row>
    <row r="56" spans="8:21">
      <c r="H56" s="27"/>
      <c r="U56" s="27"/>
    </row>
    <row r="57" spans="8:21">
      <c r="H57" s="27"/>
      <c r="U57" s="27"/>
    </row>
    <row r="58" spans="8:21">
      <c r="H58" s="27"/>
      <c r="U58" s="27"/>
    </row>
    <row r="59" spans="8:21">
      <c r="H59" s="27"/>
      <c r="U59" s="27"/>
    </row>
    <row r="60" spans="8:21">
      <c r="H60" s="27"/>
      <c r="U60" s="27"/>
    </row>
    <row r="61" spans="8:21">
      <c r="H61" s="27"/>
      <c r="U61" s="27"/>
    </row>
    <row r="62" spans="8:21">
      <c r="H62" s="27"/>
      <c r="U62" s="27"/>
    </row>
    <row r="63" spans="8:21">
      <c r="H63" s="27"/>
      <c r="U63" s="27"/>
    </row>
    <row r="64" spans="8:21">
      <c r="H64" s="27"/>
      <c r="U64" s="27"/>
    </row>
    <row r="65" spans="8:21">
      <c r="H65" s="27"/>
      <c r="U65" s="27"/>
    </row>
    <row r="66" spans="8:21">
      <c r="H66" s="27"/>
      <c r="U66" s="27"/>
    </row>
    <row r="67" spans="8:21">
      <c r="H67" s="27"/>
      <c r="U67" s="27"/>
    </row>
    <row r="68" spans="8:21">
      <c r="H68" s="27"/>
      <c r="U68" s="27"/>
    </row>
    <row r="69" spans="8:21">
      <c r="H69" s="27"/>
      <c r="U69" s="27"/>
    </row>
    <row r="70" spans="8:21">
      <c r="H70" s="27"/>
      <c r="U70" s="27"/>
    </row>
    <row r="71" spans="8:21">
      <c r="H71" s="27"/>
      <c r="U71" s="27"/>
    </row>
    <row r="72" spans="8:21">
      <c r="H72" s="27"/>
      <c r="U72" s="27"/>
    </row>
    <row r="73" spans="8:21">
      <c r="H73" s="27"/>
      <c r="U73" s="27"/>
    </row>
    <row r="74" spans="8:21">
      <c r="H74" s="27"/>
      <c r="U74" s="27"/>
    </row>
    <row r="75" spans="8:21">
      <c r="H75" s="27"/>
      <c r="U75" s="27"/>
    </row>
    <row r="76" spans="8:21">
      <c r="H76" s="27"/>
      <c r="U76" s="27"/>
    </row>
    <row r="77" spans="8:21">
      <c r="H77" s="27"/>
      <c r="U77" s="27"/>
    </row>
    <row r="78" spans="8:21">
      <c r="H78" s="27"/>
      <c r="U78" s="27"/>
    </row>
    <row r="79" spans="8:21">
      <c r="H79" s="27"/>
      <c r="U79" s="27"/>
    </row>
    <row r="80" spans="8:21">
      <c r="H80" s="27"/>
      <c r="U80" s="27"/>
    </row>
    <row r="81" spans="8:21">
      <c r="H81" s="27"/>
      <c r="U81" s="27"/>
    </row>
    <row r="82" spans="8:21">
      <c r="H82" s="27"/>
      <c r="U82" s="27"/>
    </row>
    <row r="83" spans="8:21">
      <c r="H83" s="27"/>
      <c r="U83" s="27"/>
    </row>
    <row r="84" spans="8:21">
      <c r="H84" s="27"/>
      <c r="U84" s="27"/>
    </row>
    <row r="85" spans="8:21">
      <c r="H85" s="27"/>
      <c r="U85" s="27"/>
    </row>
    <row r="86" spans="8:21">
      <c r="H86" s="27"/>
      <c r="U86" s="27"/>
    </row>
    <row r="87" spans="8:21">
      <c r="H87" s="27"/>
      <c r="U87" s="27"/>
    </row>
    <row r="88" spans="8:21">
      <c r="H88" s="27"/>
      <c r="U88" s="27"/>
    </row>
    <row r="89" spans="8:21">
      <c r="H89" s="27"/>
      <c r="U89" s="27"/>
    </row>
    <row r="90" spans="8:21">
      <c r="H90" s="27"/>
      <c r="U90" s="27"/>
    </row>
    <row r="91" spans="8:21">
      <c r="H91" s="27"/>
      <c r="U91" s="27"/>
    </row>
    <row r="92" spans="8:21">
      <c r="H92" s="27"/>
      <c r="U92" s="27"/>
    </row>
    <row r="93" spans="8:21">
      <c r="H93" s="27"/>
      <c r="U93" s="27"/>
    </row>
    <row r="94" spans="8:21">
      <c r="H94" s="27"/>
      <c r="U94" s="27"/>
    </row>
    <row r="95" spans="8:21">
      <c r="H95" s="27"/>
      <c r="U95" s="27"/>
    </row>
    <row r="96" spans="8:21">
      <c r="H96" s="27"/>
      <c r="U96" s="27"/>
    </row>
    <row r="97" spans="8:21">
      <c r="H97" s="27"/>
      <c r="U97" s="27"/>
    </row>
    <row r="98" spans="8:21">
      <c r="H98" s="27"/>
      <c r="U98" s="27"/>
    </row>
    <row r="99" spans="8:21">
      <c r="H99" s="27"/>
      <c r="U99" s="27"/>
    </row>
    <row r="100" spans="8:21">
      <c r="H100" s="27"/>
      <c r="U100" s="27"/>
    </row>
    <row r="101" spans="8:21">
      <c r="H101" s="27"/>
      <c r="U101" s="27"/>
    </row>
    <row r="102" spans="8:21">
      <c r="H102" s="27"/>
      <c r="U102" s="27"/>
    </row>
    <row r="103" spans="8:21">
      <c r="H103" s="27"/>
      <c r="U103" s="27"/>
    </row>
    <row r="104" spans="8:21">
      <c r="H104" s="27"/>
      <c r="U104" s="27"/>
    </row>
    <row r="105" spans="8:21">
      <c r="H105" s="27"/>
      <c r="U105" s="27"/>
    </row>
    <row r="106" spans="8:21">
      <c r="H106" s="27"/>
      <c r="U106" s="27"/>
    </row>
    <row r="107" spans="8:21">
      <c r="H107" s="27"/>
      <c r="U107" s="27"/>
    </row>
    <row r="108" spans="8:21">
      <c r="H108" s="27"/>
      <c r="U108" s="27"/>
    </row>
    <row r="109" spans="8:21">
      <c r="H109" s="27"/>
      <c r="U109" s="27"/>
    </row>
    <row r="110" spans="8:21">
      <c r="H110" s="27"/>
      <c r="U110" s="27"/>
    </row>
    <row r="111" spans="8:21">
      <c r="H111" s="27"/>
      <c r="U111" s="27"/>
    </row>
    <row r="112" spans="8:21">
      <c r="H112" s="27"/>
      <c r="U112" s="27"/>
    </row>
    <row r="113" spans="8:21">
      <c r="H113" s="27"/>
      <c r="U113" s="27"/>
    </row>
    <row r="114" spans="8:21">
      <c r="H114" s="27"/>
      <c r="U114" s="27"/>
    </row>
    <row r="115" spans="8:21">
      <c r="H115" s="27"/>
      <c r="U115" s="27"/>
    </row>
    <row r="116" spans="8:21">
      <c r="H116" s="27"/>
      <c r="U116" s="27"/>
    </row>
    <row r="117" spans="8:21">
      <c r="H117" s="27"/>
      <c r="U117" s="27"/>
    </row>
    <row r="118" spans="8:21">
      <c r="H118" s="27"/>
      <c r="U118" s="27"/>
    </row>
    <row r="119" spans="8:21">
      <c r="H119" s="27"/>
      <c r="U119" s="27"/>
    </row>
    <row r="120" spans="8:21">
      <c r="H120" s="27"/>
      <c r="U120" s="27"/>
    </row>
    <row r="121" spans="8:21">
      <c r="H121" s="27"/>
      <c r="U121" s="27"/>
    </row>
    <row r="122" spans="8:21">
      <c r="H122" s="27"/>
      <c r="U122" s="27"/>
    </row>
    <row r="123" spans="8:21">
      <c r="H123" s="27"/>
      <c r="U123" s="27"/>
    </row>
    <row r="124" spans="8:21">
      <c r="H124" s="27"/>
      <c r="U124" s="27"/>
    </row>
    <row r="125" spans="8:21">
      <c r="H125" s="27"/>
      <c r="U125" s="27"/>
    </row>
    <row r="126" spans="8:21">
      <c r="H126" s="27"/>
      <c r="U126" s="27"/>
    </row>
    <row r="127" spans="8:21">
      <c r="H127" s="27"/>
      <c r="U127" s="27"/>
    </row>
    <row r="128" spans="8:21">
      <c r="H128" s="27"/>
      <c r="U128" s="27"/>
    </row>
    <row r="129" spans="8:21">
      <c r="H129" s="27"/>
      <c r="U129" s="27"/>
    </row>
    <row r="130" spans="8:21">
      <c r="H130" s="27"/>
      <c r="U130" s="27"/>
    </row>
    <row r="131" spans="8:21">
      <c r="H131" s="27"/>
      <c r="U131" s="27"/>
    </row>
    <row r="132" spans="8:21">
      <c r="H132" s="27"/>
      <c r="U132" s="27"/>
    </row>
    <row r="133" spans="8:21">
      <c r="H133" s="27"/>
      <c r="U133" s="27"/>
    </row>
    <row r="134" spans="8:21">
      <c r="H134" s="27"/>
      <c r="U134" s="27"/>
    </row>
    <row r="135" spans="8:21">
      <c r="H135" s="27"/>
      <c r="U135" s="27"/>
    </row>
    <row r="136" spans="8:21">
      <c r="H136" s="27"/>
      <c r="U136" s="27"/>
    </row>
    <row r="137" spans="8:21">
      <c r="H137" s="27"/>
      <c r="U137" s="27"/>
    </row>
    <row r="138" spans="8:21">
      <c r="H138" s="27"/>
      <c r="U138" s="27"/>
    </row>
    <row r="139" spans="8:21">
      <c r="H139" s="27"/>
      <c r="U139" s="27"/>
    </row>
    <row r="140" spans="8:21">
      <c r="H140" s="27"/>
      <c r="U140" s="27"/>
    </row>
    <row r="141" spans="8:21">
      <c r="H141" s="27"/>
      <c r="U141" s="27"/>
    </row>
    <row r="142" spans="8:21">
      <c r="H142" s="27"/>
      <c r="U142" s="27"/>
    </row>
    <row r="143" spans="8:21">
      <c r="H143" s="27"/>
      <c r="U143" s="27"/>
    </row>
    <row r="144" spans="8:21">
      <c r="H144" s="27"/>
      <c r="U144" s="27"/>
    </row>
    <row r="145" spans="8:21">
      <c r="H145" s="27"/>
      <c r="U145" s="27"/>
    </row>
    <row r="146" spans="8:21">
      <c r="H146" s="27"/>
    </row>
    <row r="147" spans="8:21">
      <c r="H147" s="27"/>
    </row>
    <row r="148" spans="8:21">
      <c r="H148" s="27"/>
    </row>
    <row r="149" spans="8:21">
      <c r="H149" s="27"/>
    </row>
    <row r="150" spans="8:21">
      <c r="H150" s="27"/>
    </row>
    <row r="151" spans="8:21">
      <c r="H151" s="27"/>
    </row>
    <row r="152" spans="8:21">
      <c r="H152" s="27"/>
    </row>
    <row r="153" spans="8:21">
      <c r="H153" s="27"/>
    </row>
    <row r="154" spans="8:21">
      <c r="H154" s="27"/>
    </row>
    <row r="155" spans="8:21">
      <c r="H155" s="27"/>
    </row>
    <row r="156" spans="8:21">
      <c r="H156" s="27"/>
    </row>
    <row r="157" spans="8:21">
      <c r="H157" s="27"/>
    </row>
    <row r="158" spans="8:21">
      <c r="H158" s="27"/>
    </row>
    <row r="159" spans="8:21">
      <c r="H159" s="27"/>
    </row>
    <row r="160" spans="8:21">
      <c r="H160" s="27"/>
    </row>
    <row r="161" spans="8:8">
      <c r="H161" s="27"/>
    </row>
  </sheetData>
  <mergeCells count="8">
    <mergeCell ref="C8:E8"/>
    <mergeCell ref="C6:E6"/>
    <mergeCell ref="C7:E7"/>
    <mergeCell ref="B16:B17"/>
    <mergeCell ref="C9:E9"/>
    <mergeCell ref="B10:B11"/>
    <mergeCell ref="B12:B13"/>
    <mergeCell ref="B14:B15"/>
  </mergeCells>
  <phoneticPr fontId="1"/>
  <conditionalFormatting sqref="C6:E6">
    <cfRule type="containsBlanks" dxfId="2" priority="1">
      <formula>LEN(TRIM(C6))=0</formula>
    </cfRule>
  </conditionalFormatting>
  <dataValidations count="3">
    <dataValidation type="list" allowBlank="1" showErrorMessage="1" sqref="IK6 SG6 ACC6 ALY6 AVU6 BFQ6 BPM6 BZI6 CJE6 CTA6 DCW6 DMS6 DWO6 EGK6 EQG6 FAC6 FJY6 FTU6 GDQ6 GNM6 GXI6 HHE6 HRA6 IAW6 IKS6 IUO6 JEK6 JOG6 JYC6 KHY6 KRU6 LBQ6 LLM6 LVI6 MFE6 MPA6 MYW6 NIS6 NSO6 OCK6 OMG6 OWC6 PFY6 PPU6 PZQ6 QJM6 QTI6 RDE6 RNA6 RWW6 SGS6 SQO6 TAK6 TKG6 TUC6 UDY6 UNU6 UXQ6 VHM6 VRI6 WBE6 WLA6 WUW6 E65538 IK65538 SG65538 ACC65538 ALY65538 AVU65538 BFQ65538 BPM65538 BZI65538 CJE65538 CTA65538 DCW65538 DMS65538 DWO65538 EGK65538 EQG65538 FAC65538 FJY65538 FTU65538 GDQ65538 GNM65538 GXI65538 HHE65538 HRA65538 IAW65538 IKS65538 IUO65538 JEK65538 JOG65538 JYC65538 KHY65538 KRU65538 LBQ65538 LLM65538 LVI65538 MFE65538 MPA65538 MYW65538 NIS65538 NSO65538 OCK65538 OMG65538 OWC65538 PFY65538 PPU65538 PZQ65538 QJM65538 QTI65538 RDE65538 RNA65538 RWW65538 SGS65538 SQO65538 TAK65538 TKG65538 TUC65538 UDY65538 UNU65538 UXQ65538 VHM65538 VRI65538 WBE65538 WLA65538 WUW65538 E131074 IK131074 SG131074 ACC131074 ALY131074 AVU131074 BFQ131074 BPM131074 BZI131074 CJE131074 CTA131074 DCW131074 DMS131074 DWO131074 EGK131074 EQG131074 FAC131074 FJY131074 FTU131074 GDQ131074 GNM131074 GXI131074 HHE131074 HRA131074 IAW131074 IKS131074 IUO131074 JEK131074 JOG131074 JYC131074 KHY131074 KRU131074 LBQ131074 LLM131074 LVI131074 MFE131074 MPA131074 MYW131074 NIS131074 NSO131074 OCK131074 OMG131074 OWC131074 PFY131074 PPU131074 PZQ131074 QJM131074 QTI131074 RDE131074 RNA131074 RWW131074 SGS131074 SQO131074 TAK131074 TKG131074 TUC131074 UDY131074 UNU131074 UXQ131074 VHM131074 VRI131074 WBE131074 WLA131074 WUW131074 E196610 IK196610 SG196610 ACC196610 ALY196610 AVU196610 BFQ196610 BPM196610 BZI196610 CJE196610 CTA196610 DCW196610 DMS196610 DWO196610 EGK196610 EQG196610 FAC196610 FJY196610 FTU196610 GDQ196610 GNM196610 GXI196610 HHE196610 HRA196610 IAW196610 IKS196610 IUO196610 JEK196610 JOG196610 JYC196610 KHY196610 KRU196610 LBQ196610 LLM196610 LVI196610 MFE196610 MPA196610 MYW196610 NIS196610 NSO196610 OCK196610 OMG196610 OWC196610 PFY196610 PPU196610 PZQ196610 QJM196610 QTI196610 RDE196610 RNA196610 RWW196610 SGS196610 SQO196610 TAK196610 TKG196610 TUC196610 UDY196610 UNU196610 UXQ196610 VHM196610 VRI196610 WBE196610 WLA196610 WUW196610 E262146 IK262146 SG262146 ACC262146 ALY262146 AVU262146 BFQ262146 BPM262146 BZI262146 CJE262146 CTA262146 DCW262146 DMS262146 DWO262146 EGK262146 EQG262146 FAC262146 FJY262146 FTU262146 GDQ262146 GNM262146 GXI262146 HHE262146 HRA262146 IAW262146 IKS262146 IUO262146 JEK262146 JOG262146 JYC262146 KHY262146 KRU262146 LBQ262146 LLM262146 LVI262146 MFE262146 MPA262146 MYW262146 NIS262146 NSO262146 OCK262146 OMG262146 OWC262146 PFY262146 PPU262146 PZQ262146 QJM262146 QTI262146 RDE262146 RNA262146 RWW262146 SGS262146 SQO262146 TAK262146 TKG262146 TUC262146 UDY262146 UNU262146 UXQ262146 VHM262146 VRI262146 WBE262146 WLA262146 WUW262146 E327682 IK327682 SG327682 ACC327682 ALY327682 AVU327682 BFQ327682 BPM327682 BZI327682 CJE327682 CTA327682 DCW327682 DMS327682 DWO327682 EGK327682 EQG327682 FAC327682 FJY327682 FTU327682 GDQ327682 GNM327682 GXI327682 HHE327682 HRA327682 IAW327682 IKS327682 IUO327682 JEK327682 JOG327682 JYC327682 KHY327682 KRU327682 LBQ327682 LLM327682 LVI327682 MFE327682 MPA327682 MYW327682 NIS327682 NSO327682 OCK327682 OMG327682 OWC327682 PFY327682 PPU327682 PZQ327682 QJM327682 QTI327682 RDE327682 RNA327682 RWW327682 SGS327682 SQO327682 TAK327682 TKG327682 TUC327682 UDY327682 UNU327682 UXQ327682 VHM327682 VRI327682 WBE327682 WLA327682 WUW327682 E393218 IK393218 SG393218 ACC393218 ALY393218 AVU393218 BFQ393218 BPM393218 BZI393218 CJE393218 CTA393218 DCW393218 DMS393218 DWO393218 EGK393218 EQG393218 FAC393218 FJY393218 FTU393218 GDQ393218 GNM393218 GXI393218 HHE393218 HRA393218 IAW393218 IKS393218 IUO393218 JEK393218 JOG393218 JYC393218 KHY393218 KRU393218 LBQ393218 LLM393218 LVI393218 MFE393218 MPA393218 MYW393218 NIS393218 NSO393218 OCK393218 OMG393218 OWC393218 PFY393218 PPU393218 PZQ393218 QJM393218 QTI393218 RDE393218 RNA393218 RWW393218 SGS393218 SQO393218 TAK393218 TKG393218 TUC393218 UDY393218 UNU393218 UXQ393218 VHM393218 VRI393218 WBE393218 WLA393218 WUW393218 E458754 IK458754 SG458754 ACC458754 ALY458754 AVU458754 BFQ458754 BPM458754 BZI458754 CJE458754 CTA458754 DCW458754 DMS458754 DWO458754 EGK458754 EQG458754 FAC458754 FJY458754 FTU458754 GDQ458754 GNM458754 GXI458754 HHE458754 HRA458754 IAW458754 IKS458754 IUO458754 JEK458754 JOG458754 JYC458754 KHY458754 KRU458754 LBQ458754 LLM458754 LVI458754 MFE458754 MPA458754 MYW458754 NIS458754 NSO458754 OCK458754 OMG458754 OWC458754 PFY458754 PPU458754 PZQ458754 QJM458754 QTI458754 RDE458754 RNA458754 RWW458754 SGS458754 SQO458754 TAK458754 TKG458754 TUC458754 UDY458754 UNU458754 UXQ458754 VHM458754 VRI458754 WBE458754 WLA458754 WUW458754 E524290 IK524290 SG524290 ACC524290 ALY524290 AVU524290 BFQ524290 BPM524290 BZI524290 CJE524290 CTA524290 DCW524290 DMS524290 DWO524290 EGK524290 EQG524290 FAC524290 FJY524290 FTU524290 GDQ524290 GNM524290 GXI524290 HHE524290 HRA524290 IAW524290 IKS524290 IUO524290 JEK524290 JOG524290 JYC524290 KHY524290 KRU524290 LBQ524290 LLM524290 LVI524290 MFE524290 MPA524290 MYW524290 NIS524290 NSO524290 OCK524290 OMG524290 OWC524290 PFY524290 PPU524290 PZQ524290 QJM524290 QTI524290 RDE524290 RNA524290 RWW524290 SGS524290 SQO524290 TAK524290 TKG524290 TUC524290 UDY524290 UNU524290 UXQ524290 VHM524290 VRI524290 WBE524290 WLA524290 WUW524290 E589826 IK589826 SG589826 ACC589826 ALY589826 AVU589826 BFQ589826 BPM589826 BZI589826 CJE589826 CTA589826 DCW589826 DMS589826 DWO589826 EGK589826 EQG589826 FAC589826 FJY589826 FTU589826 GDQ589826 GNM589826 GXI589826 HHE589826 HRA589826 IAW589826 IKS589826 IUO589826 JEK589826 JOG589826 JYC589826 KHY589826 KRU589826 LBQ589826 LLM589826 LVI589826 MFE589826 MPA589826 MYW589826 NIS589826 NSO589826 OCK589826 OMG589826 OWC589826 PFY589826 PPU589826 PZQ589826 QJM589826 QTI589826 RDE589826 RNA589826 RWW589826 SGS589826 SQO589826 TAK589826 TKG589826 TUC589826 UDY589826 UNU589826 UXQ589826 VHM589826 VRI589826 WBE589826 WLA589826 WUW589826 E655362 IK655362 SG655362 ACC655362 ALY655362 AVU655362 BFQ655362 BPM655362 BZI655362 CJE655362 CTA655362 DCW655362 DMS655362 DWO655362 EGK655362 EQG655362 FAC655362 FJY655362 FTU655362 GDQ655362 GNM655362 GXI655362 HHE655362 HRA655362 IAW655362 IKS655362 IUO655362 JEK655362 JOG655362 JYC655362 KHY655362 KRU655362 LBQ655362 LLM655362 LVI655362 MFE655362 MPA655362 MYW655362 NIS655362 NSO655362 OCK655362 OMG655362 OWC655362 PFY655362 PPU655362 PZQ655362 QJM655362 QTI655362 RDE655362 RNA655362 RWW655362 SGS655362 SQO655362 TAK655362 TKG655362 TUC655362 UDY655362 UNU655362 UXQ655362 VHM655362 VRI655362 WBE655362 WLA655362 WUW655362 E720898 IK720898 SG720898 ACC720898 ALY720898 AVU720898 BFQ720898 BPM720898 BZI720898 CJE720898 CTA720898 DCW720898 DMS720898 DWO720898 EGK720898 EQG720898 FAC720898 FJY720898 FTU720898 GDQ720898 GNM720898 GXI720898 HHE720898 HRA720898 IAW720898 IKS720898 IUO720898 JEK720898 JOG720898 JYC720898 KHY720898 KRU720898 LBQ720898 LLM720898 LVI720898 MFE720898 MPA720898 MYW720898 NIS720898 NSO720898 OCK720898 OMG720898 OWC720898 PFY720898 PPU720898 PZQ720898 QJM720898 QTI720898 RDE720898 RNA720898 RWW720898 SGS720898 SQO720898 TAK720898 TKG720898 TUC720898 UDY720898 UNU720898 UXQ720898 VHM720898 VRI720898 WBE720898 WLA720898 WUW720898 E786434 IK786434 SG786434 ACC786434 ALY786434 AVU786434 BFQ786434 BPM786434 BZI786434 CJE786434 CTA786434 DCW786434 DMS786434 DWO786434 EGK786434 EQG786434 FAC786434 FJY786434 FTU786434 GDQ786434 GNM786434 GXI786434 HHE786434 HRA786434 IAW786434 IKS786434 IUO786434 JEK786434 JOG786434 JYC786434 KHY786434 KRU786434 LBQ786434 LLM786434 LVI786434 MFE786434 MPA786434 MYW786434 NIS786434 NSO786434 OCK786434 OMG786434 OWC786434 PFY786434 PPU786434 PZQ786434 QJM786434 QTI786434 RDE786434 RNA786434 RWW786434 SGS786434 SQO786434 TAK786434 TKG786434 TUC786434 UDY786434 UNU786434 UXQ786434 VHM786434 VRI786434 WBE786434 WLA786434 WUW786434 E851970 IK851970 SG851970 ACC851970 ALY851970 AVU851970 BFQ851970 BPM851970 BZI851970 CJE851970 CTA851970 DCW851970 DMS851970 DWO851970 EGK851970 EQG851970 FAC851970 FJY851970 FTU851970 GDQ851970 GNM851970 GXI851970 HHE851970 HRA851970 IAW851970 IKS851970 IUO851970 JEK851970 JOG851970 JYC851970 KHY851970 KRU851970 LBQ851970 LLM851970 LVI851970 MFE851970 MPA851970 MYW851970 NIS851970 NSO851970 OCK851970 OMG851970 OWC851970 PFY851970 PPU851970 PZQ851970 QJM851970 QTI851970 RDE851970 RNA851970 RWW851970 SGS851970 SQO851970 TAK851970 TKG851970 TUC851970 UDY851970 UNU851970 UXQ851970 VHM851970 VRI851970 WBE851970 WLA851970 WUW851970 E917506 IK917506 SG917506 ACC917506 ALY917506 AVU917506 BFQ917506 BPM917506 BZI917506 CJE917506 CTA917506 DCW917506 DMS917506 DWO917506 EGK917506 EQG917506 FAC917506 FJY917506 FTU917506 GDQ917506 GNM917506 GXI917506 HHE917506 HRA917506 IAW917506 IKS917506 IUO917506 JEK917506 JOG917506 JYC917506 KHY917506 KRU917506 LBQ917506 LLM917506 LVI917506 MFE917506 MPA917506 MYW917506 NIS917506 NSO917506 OCK917506 OMG917506 OWC917506 PFY917506 PPU917506 PZQ917506 QJM917506 QTI917506 RDE917506 RNA917506 RWW917506 SGS917506 SQO917506 TAK917506 TKG917506 TUC917506 UDY917506 UNU917506 UXQ917506 VHM917506 VRI917506 WBE917506 WLA917506 WUW917506 E983042 IK983042 SG983042 ACC983042 ALY983042 AVU983042 BFQ983042 BPM983042 BZI983042 CJE983042 CTA983042 DCW983042 DMS983042 DWO983042 EGK983042 EQG983042 FAC983042 FJY983042 FTU983042 GDQ983042 GNM983042 GXI983042 HHE983042 HRA983042 IAW983042 IKS983042 IUO983042 JEK983042 JOG983042 JYC983042 KHY983042 KRU983042 LBQ983042 LLM983042 LVI983042 MFE983042 MPA983042 MYW983042 NIS983042 NSO983042 OCK983042 OMG983042 OWC983042 PFY983042 PPU983042 PZQ983042 QJM983042 QTI983042 RDE983042 RNA983042 RWW983042 SGS983042 SQO983042 TAK983042 TKG983042 TUC983042 UDY983042 UNU983042 UXQ983042 VHM983042 VRI983042 WBE983042 WLA983042 WUW983042 WBC983078:WBE983085 VRG983078:VRI983085 VHK983078:VHM983085 UXO983078:UXQ983085 UNS983078:UNU983085 UDW983078:UDY983085 TUA983078:TUC983085 TKE983078:TKG983085 TAI983078:TAK983085 SQM983078:SQO983085 SGQ983078:SGS983085 RWU983078:RWW983085 RMY983078:RNA983085 RDC983078:RDE983085 QTG983078:QTI983085 QJK983078:QJM983085 PZO983078:PZQ983085 PPS983078:PPU983085 PFW983078:PFY983085 OWA983078:OWC983085 OME983078:OMG983085 OCI983078:OCK983085 NSM983078:NSO983085 NIQ983078:NIS983085 MYU983078:MYW983085 MOY983078:MPA983085 MFC983078:MFE983085 LVG983078:LVI983085 LLK983078:LLM983085 LBO983078:LBQ983085 KRS983078:KRU983085 KHW983078:KHY983085 JYA983078:JYC983085 JOE983078:JOG983085 JEI983078:JEK983085 IUM983078:IUO983085 IKQ983078:IKS983085 IAU983078:IAW983085 HQY983078:HRA983085 HHC983078:HHE983085 GXG983078:GXI983085 GNK983078:GNM983085 GDO983078:GDQ983085 FTS983078:FTU983085 FJW983078:FJY983085 FAA983078:FAC983085 EQE983078:EQG983085 EGI983078:EGK983085 DWM983078:DWO983085 DMQ983078:DMS983085 DCU983078:DCW983085 CSY983078:CTA983085 CJC983078:CJE983085 BZG983078:BZI983085 BPK983078:BPM983085 BFO983078:BFQ983085 AVS983078:AVU983085 ALW983078:ALY983085 ACA983078:ACC983085 SE983078:SG983085 II983078:IK983085 C983078:E983085 WUU917542:WUW917549 WKY917542:WLA917549 WBC917542:WBE917549 VRG917542:VRI917549 VHK917542:VHM917549 UXO917542:UXQ917549 UNS917542:UNU917549 UDW917542:UDY917549 TUA917542:TUC917549 TKE917542:TKG917549 TAI917542:TAK917549 SQM917542:SQO917549 SGQ917542:SGS917549 RWU917542:RWW917549 RMY917542:RNA917549 RDC917542:RDE917549 QTG917542:QTI917549 QJK917542:QJM917549 PZO917542:PZQ917549 PPS917542:PPU917549 PFW917542:PFY917549 OWA917542:OWC917549 OME917542:OMG917549 OCI917542:OCK917549 NSM917542:NSO917549 NIQ917542:NIS917549 MYU917542:MYW917549 MOY917542:MPA917549 MFC917542:MFE917549 LVG917542:LVI917549 LLK917542:LLM917549 LBO917542:LBQ917549 KRS917542:KRU917549 KHW917542:KHY917549 JYA917542:JYC917549 JOE917542:JOG917549 JEI917542:JEK917549 IUM917542:IUO917549 IKQ917542:IKS917549 IAU917542:IAW917549 HQY917542:HRA917549 HHC917542:HHE917549 GXG917542:GXI917549 GNK917542:GNM917549 GDO917542:GDQ917549 FTS917542:FTU917549 FJW917542:FJY917549 FAA917542:FAC917549 EQE917542:EQG917549 EGI917542:EGK917549 DWM917542:DWO917549 DMQ917542:DMS917549 DCU917542:DCW917549 CSY917542:CTA917549 CJC917542:CJE917549 BZG917542:BZI917549 BPK917542:BPM917549 BFO917542:BFQ917549 AVS917542:AVU917549 ALW917542:ALY917549 ACA917542:ACC917549 SE917542:SG917549 II917542:IK917549 C917542:E917549 WUU852006:WUW852013 WKY852006:WLA852013 WBC852006:WBE852013 VRG852006:VRI852013 VHK852006:VHM852013 UXO852006:UXQ852013 UNS852006:UNU852013 UDW852006:UDY852013 TUA852006:TUC852013 TKE852006:TKG852013 TAI852006:TAK852013 SQM852006:SQO852013 SGQ852006:SGS852013 RWU852006:RWW852013 RMY852006:RNA852013 RDC852006:RDE852013 QTG852006:QTI852013 QJK852006:QJM852013 PZO852006:PZQ852013 PPS852006:PPU852013 PFW852006:PFY852013 OWA852006:OWC852013 OME852006:OMG852013 OCI852006:OCK852013 NSM852006:NSO852013 NIQ852006:NIS852013 MYU852006:MYW852013 MOY852006:MPA852013 MFC852006:MFE852013 LVG852006:LVI852013 LLK852006:LLM852013 LBO852006:LBQ852013 KRS852006:KRU852013 KHW852006:KHY852013 JYA852006:JYC852013 JOE852006:JOG852013 JEI852006:JEK852013 IUM852006:IUO852013 IKQ852006:IKS852013 IAU852006:IAW852013 HQY852006:HRA852013 HHC852006:HHE852013 GXG852006:GXI852013 GNK852006:GNM852013 GDO852006:GDQ852013 FTS852006:FTU852013 FJW852006:FJY852013 FAA852006:FAC852013 EQE852006:EQG852013 EGI852006:EGK852013 DWM852006:DWO852013 DMQ852006:DMS852013 DCU852006:DCW852013 CSY852006:CTA852013 CJC852006:CJE852013 BZG852006:BZI852013 BPK852006:BPM852013 BFO852006:BFQ852013 AVS852006:AVU852013 ALW852006:ALY852013 ACA852006:ACC852013 SE852006:SG852013 II852006:IK852013 C852006:E852013 WUU786470:WUW786477 WKY786470:WLA786477 WBC786470:WBE786477 VRG786470:VRI786477 VHK786470:VHM786477 UXO786470:UXQ786477 UNS786470:UNU786477 UDW786470:UDY786477 TUA786470:TUC786477 TKE786470:TKG786477 TAI786470:TAK786477 SQM786470:SQO786477 SGQ786470:SGS786477 RWU786470:RWW786477 RMY786470:RNA786477 RDC786470:RDE786477 QTG786470:QTI786477 QJK786470:QJM786477 PZO786470:PZQ786477 PPS786470:PPU786477 PFW786470:PFY786477 OWA786470:OWC786477 OME786470:OMG786477 OCI786470:OCK786477 NSM786470:NSO786477 NIQ786470:NIS786477 MYU786470:MYW786477 MOY786470:MPA786477 MFC786470:MFE786477 LVG786470:LVI786477 LLK786470:LLM786477 LBO786470:LBQ786477 KRS786470:KRU786477 KHW786470:KHY786477 JYA786470:JYC786477 JOE786470:JOG786477 JEI786470:JEK786477 IUM786470:IUO786477 IKQ786470:IKS786477 IAU786470:IAW786477 HQY786470:HRA786477 HHC786470:HHE786477 GXG786470:GXI786477 GNK786470:GNM786477 GDO786470:GDQ786477 FTS786470:FTU786477 FJW786470:FJY786477 FAA786470:FAC786477 EQE786470:EQG786477 EGI786470:EGK786477 DWM786470:DWO786477 DMQ786470:DMS786477 DCU786470:DCW786477 CSY786470:CTA786477 CJC786470:CJE786477 BZG786470:BZI786477 BPK786470:BPM786477 BFO786470:BFQ786477 AVS786470:AVU786477 ALW786470:ALY786477 ACA786470:ACC786477 SE786470:SG786477 II786470:IK786477 C786470:E786477 WUU720934:WUW720941 WKY720934:WLA720941 WBC720934:WBE720941 VRG720934:VRI720941 VHK720934:VHM720941 UXO720934:UXQ720941 UNS720934:UNU720941 UDW720934:UDY720941 TUA720934:TUC720941 TKE720934:TKG720941 TAI720934:TAK720941 SQM720934:SQO720941 SGQ720934:SGS720941 RWU720934:RWW720941 RMY720934:RNA720941 RDC720934:RDE720941 QTG720934:QTI720941 QJK720934:QJM720941 PZO720934:PZQ720941 PPS720934:PPU720941 PFW720934:PFY720941 OWA720934:OWC720941 OME720934:OMG720941 OCI720934:OCK720941 NSM720934:NSO720941 NIQ720934:NIS720941 MYU720934:MYW720941 MOY720934:MPA720941 MFC720934:MFE720941 LVG720934:LVI720941 LLK720934:LLM720941 LBO720934:LBQ720941 KRS720934:KRU720941 KHW720934:KHY720941 JYA720934:JYC720941 JOE720934:JOG720941 JEI720934:JEK720941 IUM720934:IUO720941 IKQ720934:IKS720941 IAU720934:IAW720941 HQY720934:HRA720941 HHC720934:HHE720941 GXG720934:GXI720941 GNK720934:GNM720941 GDO720934:GDQ720941 FTS720934:FTU720941 FJW720934:FJY720941 FAA720934:FAC720941 EQE720934:EQG720941 EGI720934:EGK720941 DWM720934:DWO720941 DMQ720934:DMS720941 DCU720934:DCW720941 CSY720934:CTA720941 CJC720934:CJE720941 BZG720934:BZI720941 BPK720934:BPM720941 BFO720934:BFQ720941 AVS720934:AVU720941 ALW720934:ALY720941 ACA720934:ACC720941 SE720934:SG720941 II720934:IK720941 C720934:E720941 WUU655398:WUW655405 WKY655398:WLA655405 WBC655398:WBE655405 VRG655398:VRI655405 VHK655398:VHM655405 UXO655398:UXQ655405 UNS655398:UNU655405 UDW655398:UDY655405 TUA655398:TUC655405 TKE655398:TKG655405 TAI655398:TAK655405 SQM655398:SQO655405 SGQ655398:SGS655405 RWU655398:RWW655405 RMY655398:RNA655405 RDC655398:RDE655405 QTG655398:QTI655405 QJK655398:QJM655405 PZO655398:PZQ655405 PPS655398:PPU655405 PFW655398:PFY655405 OWA655398:OWC655405 OME655398:OMG655405 OCI655398:OCK655405 NSM655398:NSO655405 NIQ655398:NIS655405 MYU655398:MYW655405 MOY655398:MPA655405 MFC655398:MFE655405 LVG655398:LVI655405 LLK655398:LLM655405 LBO655398:LBQ655405 KRS655398:KRU655405 KHW655398:KHY655405 JYA655398:JYC655405 JOE655398:JOG655405 JEI655398:JEK655405 IUM655398:IUO655405 IKQ655398:IKS655405 IAU655398:IAW655405 HQY655398:HRA655405 HHC655398:HHE655405 GXG655398:GXI655405 GNK655398:GNM655405 GDO655398:GDQ655405 FTS655398:FTU655405 FJW655398:FJY655405 FAA655398:FAC655405 EQE655398:EQG655405 EGI655398:EGK655405 DWM655398:DWO655405 DMQ655398:DMS655405 DCU655398:DCW655405 CSY655398:CTA655405 CJC655398:CJE655405 BZG655398:BZI655405 BPK655398:BPM655405 BFO655398:BFQ655405 AVS655398:AVU655405 ALW655398:ALY655405 ACA655398:ACC655405 SE655398:SG655405 II655398:IK655405 C655398:E655405 WUU589862:WUW589869 WKY589862:WLA589869 WBC589862:WBE589869 VRG589862:VRI589869 VHK589862:VHM589869 UXO589862:UXQ589869 UNS589862:UNU589869 UDW589862:UDY589869 TUA589862:TUC589869 TKE589862:TKG589869 TAI589862:TAK589869 SQM589862:SQO589869 SGQ589862:SGS589869 RWU589862:RWW589869 RMY589862:RNA589869 RDC589862:RDE589869 QTG589862:QTI589869 QJK589862:QJM589869 PZO589862:PZQ589869 PPS589862:PPU589869 PFW589862:PFY589869 OWA589862:OWC589869 OME589862:OMG589869 OCI589862:OCK589869 NSM589862:NSO589869 NIQ589862:NIS589869 MYU589862:MYW589869 MOY589862:MPA589869 MFC589862:MFE589869 LVG589862:LVI589869 LLK589862:LLM589869 LBO589862:LBQ589869 KRS589862:KRU589869 KHW589862:KHY589869 JYA589862:JYC589869 JOE589862:JOG589869 JEI589862:JEK589869 IUM589862:IUO589869 IKQ589862:IKS589869 IAU589862:IAW589869 HQY589862:HRA589869 HHC589862:HHE589869 GXG589862:GXI589869 GNK589862:GNM589869 GDO589862:GDQ589869 FTS589862:FTU589869 FJW589862:FJY589869 FAA589862:FAC589869 EQE589862:EQG589869 EGI589862:EGK589869 DWM589862:DWO589869 DMQ589862:DMS589869 DCU589862:DCW589869 CSY589862:CTA589869 CJC589862:CJE589869 BZG589862:BZI589869 BPK589862:BPM589869 BFO589862:BFQ589869 AVS589862:AVU589869 ALW589862:ALY589869 ACA589862:ACC589869 SE589862:SG589869 II589862:IK589869 C589862:E589869 WUU524326:WUW524333 WKY524326:WLA524333 WBC524326:WBE524333 VRG524326:VRI524333 VHK524326:VHM524333 UXO524326:UXQ524333 UNS524326:UNU524333 UDW524326:UDY524333 TUA524326:TUC524333 TKE524326:TKG524333 TAI524326:TAK524333 SQM524326:SQO524333 SGQ524326:SGS524333 RWU524326:RWW524333 RMY524326:RNA524333 RDC524326:RDE524333 QTG524326:QTI524333 QJK524326:QJM524333 PZO524326:PZQ524333 PPS524326:PPU524333 PFW524326:PFY524333 OWA524326:OWC524333 OME524326:OMG524333 OCI524326:OCK524333 NSM524326:NSO524333 NIQ524326:NIS524333 MYU524326:MYW524333 MOY524326:MPA524333 MFC524326:MFE524333 LVG524326:LVI524333 LLK524326:LLM524333 LBO524326:LBQ524333 KRS524326:KRU524333 KHW524326:KHY524333 JYA524326:JYC524333 JOE524326:JOG524333 JEI524326:JEK524333 IUM524326:IUO524333 IKQ524326:IKS524333 IAU524326:IAW524333 HQY524326:HRA524333 HHC524326:HHE524333 GXG524326:GXI524333 GNK524326:GNM524333 GDO524326:GDQ524333 FTS524326:FTU524333 FJW524326:FJY524333 FAA524326:FAC524333 EQE524326:EQG524333 EGI524326:EGK524333 DWM524326:DWO524333 DMQ524326:DMS524333 DCU524326:DCW524333 CSY524326:CTA524333 CJC524326:CJE524333 BZG524326:BZI524333 BPK524326:BPM524333 BFO524326:BFQ524333 AVS524326:AVU524333 ALW524326:ALY524333 ACA524326:ACC524333 SE524326:SG524333 II524326:IK524333 C524326:E524333 WUU458790:WUW458797 WKY458790:WLA458797 WBC458790:WBE458797 VRG458790:VRI458797 VHK458790:VHM458797 UXO458790:UXQ458797 UNS458790:UNU458797 UDW458790:UDY458797 TUA458790:TUC458797 TKE458790:TKG458797 TAI458790:TAK458797 SQM458790:SQO458797 SGQ458790:SGS458797 RWU458790:RWW458797 RMY458790:RNA458797 RDC458790:RDE458797 QTG458790:QTI458797 QJK458790:QJM458797 PZO458790:PZQ458797 PPS458790:PPU458797 PFW458790:PFY458797 OWA458790:OWC458797 OME458790:OMG458797 OCI458790:OCK458797 NSM458790:NSO458797 NIQ458790:NIS458797 MYU458790:MYW458797 MOY458790:MPA458797 MFC458790:MFE458797 LVG458790:LVI458797 LLK458790:LLM458797 LBO458790:LBQ458797 KRS458790:KRU458797 KHW458790:KHY458797 JYA458790:JYC458797 JOE458790:JOG458797 JEI458790:JEK458797 IUM458790:IUO458797 IKQ458790:IKS458797 IAU458790:IAW458797 HQY458790:HRA458797 HHC458790:HHE458797 GXG458790:GXI458797 GNK458790:GNM458797 GDO458790:GDQ458797 FTS458790:FTU458797 FJW458790:FJY458797 FAA458790:FAC458797 EQE458790:EQG458797 EGI458790:EGK458797 DWM458790:DWO458797 DMQ458790:DMS458797 DCU458790:DCW458797 CSY458790:CTA458797 CJC458790:CJE458797 BZG458790:BZI458797 BPK458790:BPM458797 BFO458790:BFQ458797 AVS458790:AVU458797 ALW458790:ALY458797 ACA458790:ACC458797 SE458790:SG458797 II458790:IK458797 C458790:E458797 WUU393254:WUW393261 WKY393254:WLA393261 WBC393254:WBE393261 VRG393254:VRI393261 VHK393254:VHM393261 UXO393254:UXQ393261 UNS393254:UNU393261 UDW393254:UDY393261 TUA393254:TUC393261 TKE393254:TKG393261 TAI393254:TAK393261 SQM393254:SQO393261 SGQ393254:SGS393261 RWU393254:RWW393261 RMY393254:RNA393261 RDC393254:RDE393261 QTG393254:QTI393261 QJK393254:QJM393261 PZO393254:PZQ393261 PPS393254:PPU393261 PFW393254:PFY393261 OWA393254:OWC393261 OME393254:OMG393261 OCI393254:OCK393261 NSM393254:NSO393261 NIQ393254:NIS393261 MYU393254:MYW393261 MOY393254:MPA393261 MFC393254:MFE393261 LVG393254:LVI393261 LLK393254:LLM393261 LBO393254:LBQ393261 KRS393254:KRU393261 KHW393254:KHY393261 JYA393254:JYC393261 JOE393254:JOG393261 JEI393254:JEK393261 IUM393254:IUO393261 IKQ393254:IKS393261 IAU393254:IAW393261 HQY393254:HRA393261 HHC393254:HHE393261 GXG393254:GXI393261 GNK393254:GNM393261 GDO393254:GDQ393261 FTS393254:FTU393261 FJW393254:FJY393261 FAA393254:FAC393261 EQE393254:EQG393261 EGI393254:EGK393261 DWM393254:DWO393261 DMQ393254:DMS393261 DCU393254:DCW393261 CSY393254:CTA393261 CJC393254:CJE393261 BZG393254:BZI393261 BPK393254:BPM393261 BFO393254:BFQ393261 AVS393254:AVU393261 ALW393254:ALY393261 ACA393254:ACC393261 SE393254:SG393261 II393254:IK393261 C393254:E393261 WUU327718:WUW327725 WKY327718:WLA327725 WBC327718:WBE327725 VRG327718:VRI327725 VHK327718:VHM327725 UXO327718:UXQ327725 UNS327718:UNU327725 UDW327718:UDY327725 TUA327718:TUC327725 TKE327718:TKG327725 TAI327718:TAK327725 SQM327718:SQO327725 SGQ327718:SGS327725 RWU327718:RWW327725 RMY327718:RNA327725 RDC327718:RDE327725 QTG327718:QTI327725 QJK327718:QJM327725 PZO327718:PZQ327725 PPS327718:PPU327725 PFW327718:PFY327725 OWA327718:OWC327725 OME327718:OMG327725 OCI327718:OCK327725 NSM327718:NSO327725 NIQ327718:NIS327725 MYU327718:MYW327725 MOY327718:MPA327725 MFC327718:MFE327725 LVG327718:LVI327725 LLK327718:LLM327725 LBO327718:LBQ327725 KRS327718:KRU327725 KHW327718:KHY327725 JYA327718:JYC327725 JOE327718:JOG327725 JEI327718:JEK327725 IUM327718:IUO327725 IKQ327718:IKS327725 IAU327718:IAW327725 HQY327718:HRA327725 HHC327718:HHE327725 GXG327718:GXI327725 GNK327718:GNM327725 GDO327718:GDQ327725 FTS327718:FTU327725 FJW327718:FJY327725 FAA327718:FAC327725 EQE327718:EQG327725 EGI327718:EGK327725 DWM327718:DWO327725 DMQ327718:DMS327725 DCU327718:DCW327725 CSY327718:CTA327725 CJC327718:CJE327725 BZG327718:BZI327725 BPK327718:BPM327725 BFO327718:BFQ327725 AVS327718:AVU327725 ALW327718:ALY327725 ACA327718:ACC327725 SE327718:SG327725 II327718:IK327725 C327718:E327725 WUU262182:WUW262189 WKY262182:WLA262189 WBC262182:WBE262189 VRG262182:VRI262189 VHK262182:VHM262189 UXO262182:UXQ262189 UNS262182:UNU262189 UDW262182:UDY262189 TUA262182:TUC262189 TKE262182:TKG262189 TAI262182:TAK262189 SQM262182:SQO262189 SGQ262182:SGS262189 RWU262182:RWW262189 RMY262182:RNA262189 RDC262182:RDE262189 QTG262182:QTI262189 QJK262182:QJM262189 PZO262182:PZQ262189 PPS262182:PPU262189 PFW262182:PFY262189 OWA262182:OWC262189 OME262182:OMG262189 OCI262182:OCK262189 NSM262182:NSO262189 NIQ262182:NIS262189 MYU262182:MYW262189 MOY262182:MPA262189 MFC262182:MFE262189 LVG262182:LVI262189 LLK262182:LLM262189 LBO262182:LBQ262189 KRS262182:KRU262189 KHW262182:KHY262189 JYA262182:JYC262189 JOE262182:JOG262189 JEI262182:JEK262189 IUM262182:IUO262189 IKQ262182:IKS262189 IAU262182:IAW262189 HQY262182:HRA262189 HHC262182:HHE262189 GXG262182:GXI262189 GNK262182:GNM262189 GDO262182:GDQ262189 FTS262182:FTU262189 FJW262182:FJY262189 FAA262182:FAC262189 EQE262182:EQG262189 EGI262182:EGK262189 DWM262182:DWO262189 DMQ262182:DMS262189 DCU262182:DCW262189 CSY262182:CTA262189 CJC262182:CJE262189 BZG262182:BZI262189 BPK262182:BPM262189 BFO262182:BFQ262189 AVS262182:AVU262189 ALW262182:ALY262189 ACA262182:ACC262189 SE262182:SG262189 II262182:IK262189 C262182:E262189 WUU196646:WUW196653 WKY196646:WLA196653 WBC196646:WBE196653 VRG196646:VRI196653 VHK196646:VHM196653 UXO196646:UXQ196653 UNS196646:UNU196653 UDW196646:UDY196653 TUA196646:TUC196653 TKE196646:TKG196653 TAI196646:TAK196653 SQM196646:SQO196653 SGQ196646:SGS196653 RWU196646:RWW196653 RMY196646:RNA196653 RDC196646:RDE196653 QTG196646:QTI196653 QJK196646:QJM196653 PZO196646:PZQ196653 PPS196646:PPU196653 PFW196646:PFY196653 OWA196646:OWC196653 OME196646:OMG196653 OCI196646:OCK196653 NSM196646:NSO196653 NIQ196646:NIS196653 MYU196646:MYW196653 MOY196646:MPA196653 MFC196646:MFE196653 LVG196646:LVI196653 LLK196646:LLM196653 LBO196646:LBQ196653 KRS196646:KRU196653 KHW196646:KHY196653 JYA196646:JYC196653 JOE196646:JOG196653 JEI196646:JEK196653 IUM196646:IUO196653 IKQ196646:IKS196653 IAU196646:IAW196653 HQY196646:HRA196653 HHC196646:HHE196653 GXG196646:GXI196653 GNK196646:GNM196653 GDO196646:GDQ196653 FTS196646:FTU196653 FJW196646:FJY196653 FAA196646:FAC196653 EQE196646:EQG196653 EGI196646:EGK196653 DWM196646:DWO196653 DMQ196646:DMS196653 DCU196646:DCW196653 CSY196646:CTA196653 CJC196646:CJE196653 BZG196646:BZI196653 BPK196646:BPM196653 BFO196646:BFQ196653 AVS196646:AVU196653 ALW196646:ALY196653 ACA196646:ACC196653 SE196646:SG196653 II196646:IK196653 C196646:E196653 WUU131110:WUW131117 WKY131110:WLA131117 WBC131110:WBE131117 VRG131110:VRI131117 VHK131110:VHM131117 UXO131110:UXQ131117 UNS131110:UNU131117 UDW131110:UDY131117 TUA131110:TUC131117 TKE131110:TKG131117 TAI131110:TAK131117 SQM131110:SQO131117 SGQ131110:SGS131117 RWU131110:RWW131117 RMY131110:RNA131117 RDC131110:RDE131117 QTG131110:QTI131117 QJK131110:QJM131117 PZO131110:PZQ131117 PPS131110:PPU131117 PFW131110:PFY131117 OWA131110:OWC131117 OME131110:OMG131117 OCI131110:OCK131117 NSM131110:NSO131117 NIQ131110:NIS131117 MYU131110:MYW131117 MOY131110:MPA131117 MFC131110:MFE131117 LVG131110:LVI131117 LLK131110:LLM131117 LBO131110:LBQ131117 KRS131110:KRU131117 KHW131110:KHY131117 JYA131110:JYC131117 JOE131110:JOG131117 JEI131110:JEK131117 IUM131110:IUO131117 IKQ131110:IKS131117 IAU131110:IAW131117 HQY131110:HRA131117 HHC131110:HHE131117 GXG131110:GXI131117 GNK131110:GNM131117 GDO131110:GDQ131117 FTS131110:FTU131117 FJW131110:FJY131117 FAA131110:FAC131117 EQE131110:EQG131117 EGI131110:EGK131117 DWM131110:DWO131117 DMQ131110:DMS131117 DCU131110:DCW131117 CSY131110:CTA131117 CJC131110:CJE131117 BZG131110:BZI131117 BPK131110:BPM131117 BFO131110:BFQ131117 AVS131110:AVU131117 ALW131110:ALY131117 ACA131110:ACC131117 SE131110:SG131117 II131110:IK131117 C131110:E131117 WUU65574:WUW65581 WKY65574:WLA65581 WBC65574:WBE65581 VRG65574:VRI65581 VHK65574:VHM65581 UXO65574:UXQ65581 UNS65574:UNU65581 UDW65574:UDY65581 TUA65574:TUC65581 TKE65574:TKG65581 TAI65574:TAK65581 SQM65574:SQO65581 SGQ65574:SGS65581 RWU65574:RWW65581 RMY65574:RNA65581 RDC65574:RDE65581 QTG65574:QTI65581 QJK65574:QJM65581 PZO65574:PZQ65581 PPS65574:PPU65581 PFW65574:PFY65581 OWA65574:OWC65581 OME65574:OMG65581 OCI65574:OCK65581 NSM65574:NSO65581 NIQ65574:NIS65581 MYU65574:MYW65581 MOY65574:MPA65581 MFC65574:MFE65581 LVG65574:LVI65581 LLK65574:LLM65581 LBO65574:LBQ65581 KRS65574:KRU65581 KHW65574:KHY65581 JYA65574:JYC65581 JOE65574:JOG65581 JEI65574:JEK65581 IUM65574:IUO65581 IKQ65574:IKS65581 IAU65574:IAW65581 HQY65574:HRA65581 HHC65574:HHE65581 GXG65574:GXI65581 GNK65574:GNM65581 GDO65574:GDQ65581 FTS65574:FTU65581 FJW65574:FJY65581 FAA65574:FAC65581 EQE65574:EQG65581 EGI65574:EGK65581 DWM65574:DWO65581 DMQ65574:DMS65581 DCU65574:DCW65581 CSY65574:CTA65581 CJC65574:CJE65581 BZG65574:BZI65581 BPK65574:BPM65581 BFO65574:BFQ65581 AVS65574:AVU65581 ALW65574:ALY65581 ACA65574:ACC65581 SE65574:SG65581 II65574:IK65581 C65574:E65581 WUU38:WUW45 WKY38:WLA45 WBC38:WBE45 VRG38:VRI45 VHK38:VHM45 UXO38:UXQ45 UNS38:UNU45 UDW38:UDY45 TUA38:TUC45 TKE38:TKG45 TAI38:TAK45 SQM38:SQO45 SGQ38:SGS45 RWU38:RWW45 RMY38:RNA45 RDC38:RDE45 QTG38:QTI45 QJK38:QJM45 PZO38:PZQ45 PPS38:PPU45 PFW38:PFY45 OWA38:OWC45 OME38:OMG45 OCI38:OCK45 NSM38:NSO45 NIQ38:NIS45 MYU38:MYW45 MOY38:MPA45 MFC38:MFE45 LVG38:LVI45 LLK38:LLM45 LBO38:LBQ45 KRS38:KRU45 KHW38:KHY45 JYA38:JYC45 JOE38:JOG45 JEI38:JEK45 IUM38:IUO45 IKQ38:IKS45 IAU38:IAW45 HQY38:HRA45 HHC38:HHE45 GXG38:GXI45 GNK38:GNM45 GDO38:GDQ45 FTS38:FTU45 FJW38:FJY45 FAA38:FAC45 EQE38:EQG45 EGI38:EGK45 DWM38:DWO45 DMQ38:DMS45 DCU38:DCW45 CSY38:CTA45 CJC38:CJE45 BZG38:BZI45 BPK38:BPM45 BFO38:BFQ45 AVS38:AVU45 ALW38:ALY45 ACA38:ACC45 SE38:SG45 II38:IK45 WUU983078:WUW983085 WKY983078:WLA983085 WLB983053 VHN983053 UXR983053 UNV983053 UDZ983053 TUD983053 TKH983053 TAL983053 SQP983053 SGT983053 RWX983053 RNB983053 RDF983053 QTJ983053 QJN983053 PZR983053 PPV983053 PFZ983053 OWD983053 OMH983053 OCL983053 NSP983053 NIT983053 MYX983053 MPB983053 MFF983053 LVJ983053 LLN983053 LBR983053 KRV983053 KHZ983053 JYD983053 JOH983053 JEL983053 IUP983053 IKT983053 IAX983053 HRB983053 HHF983053 GXJ983053 GNN983053 GDR983053 FTV983053 FJZ983053 FAD983053 EQH983053 EGL983053 DWP983053 DMT983053 DCX983053 CTB983053 CJF983053 BZJ983053 BPN983053 BFR983053 AVV983053 ALZ983053 ACD983053 SH983053 IL983053 F983053:G983053 WUX917517 WLB917517 WBF917517 VRJ917517 VHN917517 UXR917517 UNV917517 UDZ917517 TUD917517 TKH917517 TAL917517 SQP917517 SGT917517 RWX917517 RNB917517 RDF917517 QTJ917517 QJN917517 PZR917517 PPV917517 PFZ917517 OWD917517 OMH917517 OCL917517 NSP917517 NIT917517 MYX917517 MPB917517 MFF917517 LVJ917517 LLN917517 LBR917517 KRV917517 KHZ917517 JYD917517 JOH917517 JEL917517 IUP917517 IKT917517 IAX917517 HRB917517 HHF917517 GXJ917517 GNN917517 GDR917517 FTV917517 FJZ917517 FAD917517 EQH917517 EGL917517 DWP917517 DMT917517 DCX917517 CTB917517 CJF917517 BZJ917517 BPN917517 BFR917517 AVV917517 ALZ917517 ACD917517 SH917517 IL917517 F917517:G917517 WUX851981 WLB851981 WBF851981 VRJ851981 VHN851981 UXR851981 UNV851981 UDZ851981 TUD851981 TKH851981 TAL851981 SQP851981 SGT851981 RWX851981 RNB851981 RDF851981 QTJ851981 QJN851981 PZR851981 PPV851981 PFZ851981 OWD851981 OMH851981 OCL851981 NSP851981 NIT851981 MYX851981 MPB851981 MFF851981 LVJ851981 LLN851981 LBR851981 KRV851981 KHZ851981 JYD851981 JOH851981 JEL851981 IUP851981 IKT851981 IAX851981 HRB851981 HHF851981 GXJ851981 GNN851981 GDR851981 FTV851981 FJZ851981 FAD851981 EQH851981 EGL851981 DWP851981 DMT851981 DCX851981 CTB851981 CJF851981 BZJ851981 BPN851981 BFR851981 AVV851981 ALZ851981 ACD851981 SH851981 IL851981 F851981:G851981 WUX786445 WLB786445 WBF786445 VRJ786445 VHN786445 UXR786445 UNV786445 UDZ786445 TUD786445 TKH786445 TAL786445 SQP786445 SGT786445 RWX786445 RNB786445 RDF786445 QTJ786445 QJN786445 PZR786445 PPV786445 PFZ786445 OWD786445 OMH786445 OCL786445 NSP786445 NIT786445 MYX786445 MPB786445 MFF786445 LVJ786445 LLN786445 LBR786445 KRV786445 KHZ786445 JYD786445 JOH786445 JEL786445 IUP786445 IKT786445 IAX786445 HRB786445 HHF786445 GXJ786445 GNN786445 GDR786445 FTV786445 FJZ786445 FAD786445 EQH786445 EGL786445 DWP786445 DMT786445 DCX786445 CTB786445 CJF786445 BZJ786445 BPN786445 BFR786445 AVV786445 ALZ786445 ACD786445 SH786445 IL786445 F786445:G786445 WUX720909 WLB720909 WBF720909 VRJ720909 VHN720909 UXR720909 UNV720909 UDZ720909 TUD720909 TKH720909 TAL720909 SQP720909 SGT720909 RWX720909 RNB720909 RDF720909 QTJ720909 QJN720909 PZR720909 PPV720909 PFZ720909 OWD720909 OMH720909 OCL720909 NSP720909 NIT720909 MYX720909 MPB720909 MFF720909 LVJ720909 LLN720909 LBR720909 KRV720909 KHZ720909 JYD720909 JOH720909 JEL720909 IUP720909 IKT720909 IAX720909 HRB720909 HHF720909 GXJ720909 GNN720909 GDR720909 FTV720909 FJZ720909 FAD720909 EQH720909 EGL720909 DWP720909 DMT720909 DCX720909 CTB720909 CJF720909 BZJ720909 BPN720909 BFR720909 AVV720909 ALZ720909 ACD720909 SH720909 IL720909 F720909:G720909 WUX655373 WLB655373 WBF655373 VRJ655373 VHN655373 UXR655373 UNV655373 UDZ655373 TUD655373 TKH655373 TAL655373 SQP655373 SGT655373 RWX655373 RNB655373 RDF655373 QTJ655373 QJN655373 PZR655373 PPV655373 PFZ655373 OWD655373 OMH655373 OCL655373 NSP655373 NIT655373 MYX655373 MPB655373 MFF655373 LVJ655373 LLN655373 LBR655373 KRV655373 KHZ655373 JYD655373 JOH655373 JEL655373 IUP655373 IKT655373 IAX655373 HRB655373 HHF655373 GXJ655373 GNN655373 GDR655373 FTV655373 FJZ655373 FAD655373 EQH655373 EGL655373 DWP655373 DMT655373 DCX655373 CTB655373 CJF655373 BZJ655373 BPN655373 BFR655373 AVV655373 ALZ655373 ACD655373 SH655373 IL655373 F655373:G655373 WUX589837 WLB589837 WBF589837 VRJ589837 VHN589837 UXR589837 UNV589837 UDZ589837 TUD589837 TKH589837 TAL589837 SQP589837 SGT589837 RWX589837 RNB589837 RDF589837 QTJ589837 QJN589837 PZR589837 PPV589837 PFZ589837 OWD589837 OMH589837 OCL589837 NSP589837 NIT589837 MYX589837 MPB589837 MFF589837 LVJ589837 LLN589837 LBR589837 KRV589837 KHZ589837 JYD589837 JOH589837 JEL589837 IUP589837 IKT589837 IAX589837 HRB589837 HHF589837 GXJ589837 GNN589837 GDR589837 FTV589837 FJZ589837 FAD589837 EQH589837 EGL589837 DWP589837 DMT589837 DCX589837 CTB589837 CJF589837 BZJ589837 BPN589837 BFR589837 AVV589837 ALZ589837 ACD589837 SH589837 IL589837 F589837:G589837 WUX524301 WLB524301 WBF524301 VRJ524301 VHN524301 UXR524301 UNV524301 UDZ524301 TUD524301 TKH524301 TAL524301 SQP524301 SGT524301 RWX524301 RNB524301 RDF524301 QTJ524301 QJN524301 PZR524301 PPV524301 PFZ524301 OWD524301 OMH524301 OCL524301 NSP524301 NIT524301 MYX524301 MPB524301 MFF524301 LVJ524301 LLN524301 LBR524301 KRV524301 KHZ524301 JYD524301 JOH524301 JEL524301 IUP524301 IKT524301 IAX524301 HRB524301 HHF524301 GXJ524301 GNN524301 GDR524301 FTV524301 FJZ524301 FAD524301 EQH524301 EGL524301 DWP524301 DMT524301 DCX524301 CTB524301 CJF524301 BZJ524301 BPN524301 BFR524301 AVV524301 ALZ524301 ACD524301 SH524301 IL524301 F524301:G524301 WUX458765 WLB458765 WBF458765 VRJ458765 VHN458765 UXR458765 UNV458765 UDZ458765 TUD458765 TKH458765 TAL458765 SQP458765 SGT458765 RWX458765 RNB458765 RDF458765 QTJ458765 QJN458765 PZR458765 PPV458765 PFZ458765 OWD458765 OMH458765 OCL458765 NSP458765 NIT458765 MYX458765 MPB458765 MFF458765 LVJ458765 LLN458765 LBR458765 KRV458765 KHZ458765 JYD458765 JOH458765 JEL458765 IUP458765 IKT458765 IAX458765 HRB458765 HHF458765 GXJ458765 GNN458765 GDR458765 FTV458765 FJZ458765 FAD458765 EQH458765 EGL458765 DWP458765 DMT458765 DCX458765 CTB458765 CJF458765 BZJ458765 BPN458765 BFR458765 AVV458765 ALZ458765 ACD458765 SH458765 IL458765 F458765:G458765 WUX393229 WLB393229 WBF393229 VRJ393229 VHN393229 UXR393229 UNV393229 UDZ393229 TUD393229 TKH393229 TAL393229 SQP393229 SGT393229 RWX393229 RNB393229 RDF393229 QTJ393229 QJN393229 PZR393229 PPV393229 PFZ393229 OWD393229 OMH393229 OCL393229 NSP393229 NIT393229 MYX393229 MPB393229 MFF393229 LVJ393229 LLN393229 LBR393229 KRV393229 KHZ393229 JYD393229 JOH393229 JEL393229 IUP393229 IKT393229 IAX393229 HRB393229 HHF393229 GXJ393229 GNN393229 GDR393229 FTV393229 FJZ393229 FAD393229 EQH393229 EGL393229 DWP393229 DMT393229 DCX393229 CTB393229 CJF393229 BZJ393229 BPN393229 BFR393229 AVV393229 ALZ393229 ACD393229 SH393229 IL393229 F393229:G393229 WUX327693 WLB327693 WBF327693 VRJ327693 VHN327693 UXR327693 UNV327693 UDZ327693 TUD327693 TKH327693 TAL327693 SQP327693 SGT327693 RWX327693 RNB327693 RDF327693 QTJ327693 QJN327693 PZR327693 PPV327693 PFZ327693 OWD327693 OMH327693 OCL327693 NSP327693 NIT327693 MYX327693 MPB327693 MFF327693 LVJ327693 LLN327693 LBR327693 KRV327693 KHZ327693 JYD327693 JOH327693 JEL327693 IUP327693 IKT327693 IAX327693 HRB327693 HHF327693 GXJ327693 GNN327693 GDR327693 FTV327693 FJZ327693 FAD327693 EQH327693 EGL327693 DWP327693 DMT327693 DCX327693 CTB327693 CJF327693 BZJ327693 BPN327693 BFR327693 AVV327693 ALZ327693 ACD327693 SH327693 IL327693 F327693:G327693 WUX262157 WLB262157 WBF262157 VRJ262157 VHN262157 UXR262157 UNV262157 UDZ262157 TUD262157 TKH262157 TAL262157 SQP262157 SGT262157 RWX262157 RNB262157 RDF262157 QTJ262157 QJN262157 PZR262157 PPV262157 PFZ262157 OWD262157 OMH262157 OCL262157 NSP262157 NIT262157 MYX262157 MPB262157 MFF262157 LVJ262157 LLN262157 LBR262157 KRV262157 KHZ262157 JYD262157 JOH262157 JEL262157 IUP262157 IKT262157 IAX262157 HRB262157 HHF262157 GXJ262157 GNN262157 GDR262157 FTV262157 FJZ262157 FAD262157 EQH262157 EGL262157 DWP262157 DMT262157 DCX262157 CTB262157 CJF262157 BZJ262157 BPN262157 BFR262157 AVV262157 ALZ262157 ACD262157 SH262157 IL262157 F262157:G262157 WUX196621 WLB196621 WBF196621 VRJ196621 VHN196621 UXR196621 UNV196621 UDZ196621 TUD196621 TKH196621 TAL196621 SQP196621 SGT196621 RWX196621 RNB196621 RDF196621 QTJ196621 QJN196621 PZR196621 PPV196621 PFZ196621 OWD196621 OMH196621 OCL196621 NSP196621 NIT196621 MYX196621 MPB196621 MFF196621 LVJ196621 LLN196621 LBR196621 KRV196621 KHZ196621 JYD196621 JOH196621 JEL196621 IUP196621 IKT196621 IAX196621 HRB196621 HHF196621 GXJ196621 GNN196621 GDR196621 FTV196621 FJZ196621 FAD196621 EQH196621 EGL196621 DWP196621 DMT196621 DCX196621 CTB196621 CJF196621 BZJ196621 BPN196621 BFR196621 AVV196621 ALZ196621 ACD196621 SH196621 IL196621 F196621:G196621 WUX131085 WLB131085 WBF131085 VRJ131085 VHN131085 UXR131085 UNV131085 UDZ131085 TUD131085 TKH131085 TAL131085 SQP131085 SGT131085 RWX131085 RNB131085 RDF131085 QTJ131085 QJN131085 PZR131085 PPV131085 PFZ131085 OWD131085 OMH131085 OCL131085 NSP131085 NIT131085 MYX131085 MPB131085 MFF131085 LVJ131085 LLN131085 LBR131085 KRV131085 KHZ131085 JYD131085 JOH131085 JEL131085 IUP131085 IKT131085 IAX131085 HRB131085 HHF131085 GXJ131085 GNN131085 GDR131085 FTV131085 FJZ131085 FAD131085 EQH131085 EGL131085 DWP131085 DMT131085 DCX131085 CTB131085 CJF131085 BZJ131085 BPN131085 BFR131085 AVV131085 ALZ131085 ACD131085 SH131085 IL131085 F131085:G131085 WUX65549 WLB65549 WBF65549 VRJ65549 VHN65549 UXR65549 UNV65549 UDZ65549 TUD65549 TKH65549 TAL65549 SQP65549 SGT65549 RWX65549 RNB65549 RDF65549 QTJ65549 QJN65549 PZR65549 PPV65549 PFZ65549 OWD65549 OMH65549 OCL65549 NSP65549 NIT65549 MYX65549 MPB65549 MFF65549 LVJ65549 LLN65549 LBR65549 KRV65549 KHZ65549 JYD65549 JOH65549 JEL65549 IUP65549 IKT65549 IAX65549 HRB65549 HHF65549 GXJ65549 GNN65549 GDR65549 FTV65549 FJZ65549 FAD65549 EQH65549 EGL65549 DWP65549 DMT65549 DCX65549 CTB65549 CJF65549 BZJ65549 BPN65549 BFR65549 AVV65549 ALZ65549 ACD65549 SH65549 IL65549 F65549:G65549 WUX17 WLB17 WBF17 VRJ17 VHN17 UXR17 UNV17 UDZ17 TUD17 TKH17 TAL17 SQP17 SGT17 RWX17 RNB17 RDF17 QTJ17 QJN17 PZR17 PPV17 PFZ17 OWD17 OMH17 OCL17 NSP17 NIT17 MYX17 MPB17 MFF17 LVJ17 LLN17 LBR17 KRV17 KHZ17 JYD17 JOH17 JEL17 IUP17 IKT17 IAX17 HRB17 HHF17 GXJ17 GNN17 GDR17 FTV17 FJZ17 FAD17 EQH17 EGL17 DWP17 DMT17 DCX17 CTB17 CJF17 BZJ17 BPN17 BFR17 AVV17 ALZ17 ACD17 SH17 IL17 VRJ983053 WUV983053 WKZ983053 WBD983053 VRH983053 VHL983053 UXP983053 UNT983053 UDX983053 TUB983053 TKF983053 TAJ983053 SQN983053 SGR983053 RWV983053 RMZ983053 RDD983053 QTH983053 QJL983053 PZP983053 PPT983053 PFX983053 OWB983053 OMF983053 OCJ983053 NSN983053 NIR983053 MYV983053 MOZ983053 MFD983053 LVH983053 LLL983053 LBP983053 KRT983053 KHX983053 JYB983053 JOF983053 JEJ983053 IUN983053 IKR983053 IAV983053 HQZ983053 HHD983053 GXH983053 GNL983053 GDP983053 FTT983053 FJX983053 FAB983053 EQF983053 EGJ983053 DWN983053 DMR983053 DCV983053 CSZ983053 CJD983053 BZH983053 BPL983053 BFP983053 AVT983053 ALX983053 ACB983053 SF983053 IJ983053 D983053 WUV917517 WKZ917517 WBD917517 VRH917517 VHL917517 UXP917517 UNT917517 UDX917517 TUB917517 TKF917517 TAJ917517 SQN917517 SGR917517 RWV917517 RMZ917517 RDD917517 QTH917517 QJL917517 PZP917517 PPT917517 PFX917517 OWB917517 OMF917517 OCJ917517 NSN917517 NIR917517 MYV917517 MOZ917517 MFD917517 LVH917517 LLL917517 LBP917517 KRT917517 KHX917517 JYB917517 JOF917517 JEJ917517 IUN917517 IKR917517 IAV917517 HQZ917517 HHD917517 GXH917517 GNL917517 GDP917517 FTT917517 FJX917517 FAB917517 EQF917517 EGJ917517 DWN917517 DMR917517 DCV917517 CSZ917517 CJD917517 BZH917517 BPL917517 BFP917517 AVT917517 ALX917517 ACB917517 SF917517 IJ917517 D917517 WUV851981 WKZ851981 WBD851981 VRH851981 VHL851981 UXP851981 UNT851981 UDX851981 TUB851981 TKF851981 TAJ851981 SQN851981 SGR851981 RWV851981 RMZ851981 RDD851981 QTH851981 QJL851981 PZP851981 PPT851981 PFX851981 OWB851981 OMF851981 OCJ851981 NSN851981 NIR851981 MYV851981 MOZ851981 MFD851981 LVH851981 LLL851981 LBP851981 KRT851981 KHX851981 JYB851981 JOF851981 JEJ851981 IUN851981 IKR851981 IAV851981 HQZ851981 HHD851981 GXH851981 GNL851981 GDP851981 FTT851981 FJX851981 FAB851981 EQF851981 EGJ851981 DWN851981 DMR851981 DCV851981 CSZ851981 CJD851981 BZH851981 BPL851981 BFP851981 AVT851981 ALX851981 ACB851981 SF851981 IJ851981 D851981 WUV786445 WKZ786445 WBD786445 VRH786445 VHL786445 UXP786445 UNT786445 UDX786445 TUB786445 TKF786445 TAJ786445 SQN786445 SGR786445 RWV786445 RMZ786445 RDD786445 QTH786445 QJL786445 PZP786445 PPT786445 PFX786445 OWB786445 OMF786445 OCJ786445 NSN786445 NIR786445 MYV786445 MOZ786445 MFD786445 LVH786445 LLL786445 LBP786445 KRT786445 KHX786445 JYB786445 JOF786445 JEJ786445 IUN786445 IKR786445 IAV786445 HQZ786445 HHD786445 GXH786445 GNL786445 GDP786445 FTT786445 FJX786445 FAB786445 EQF786445 EGJ786445 DWN786445 DMR786445 DCV786445 CSZ786445 CJD786445 BZH786445 BPL786445 BFP786445 AVT786445 ALX786445 ACB786445 SF786445 IJ786445 D786445 WUV720909 WKZ720909 WBD720909 VRH720909 VHL720909 UXP720909 UNT720909 UDX720909 TUB720909 TKF720909 TAJ720909 SQN720909 SGR720909 RWV720909 RMZ720909 RDD720909 QTH720909 QJL720909 PZP720909 PPT720909 PFX720909 OWB720909 OMF720909 OCJ720909 NSN720909 NIR720909 MYV720909 MOZ720909 MFD720909 LVH720909 LLL720909 LBP720909 KRT720909 KHX720909 JYB720909 JOF720909 JEJ720909 IUN720909 IKR720909 IAV720909 HQZ720909 HHD720909 GXH720909 GNL720909 GDP720909 FTT720909 FJX720909 FAB720909 EQF720909 EGJ720909 DWN720909 DMR720909 DCV720909 CSZ720909 CJD720909 BZH720909 BPL720909 BFP720909 AVT720909 ALX720909 ACB720909 SF720909 IJ720909 D720909 WUV655373 WKZ655373 WBD655373 VRH655373 VHL655373 UXP655373 UNT655373 UDX655373 TUB655373 TKF655373 TAJ655373 SQN655373 SGR655373 RWV655373 RMZ655373 RDD655373 QTH655373 QJL655373 PZP655373 PPT655373 PFX655373 OWB655373 OMF655373 OCJ655373 NSN655373 NIR655373 MYV655373 MOZ655373 MFD655373 LVH655373 LLL655373 LBP655373 KRT655373 KHX655373 JYB655373 JOF655373 JEJ655373 IUN655373 IKR655373 IAV655373 HQZ655373 HHD655373 GXH655373 GNL655373 GDP655373 FTT655373 FJX655373 FAB655373 EQF655373 EGJ655373 DWN655373 DMR655373 DCV655373 CSZ655373 CJD655373 BZH655373 BPL655373 BFP655373 AVT655373 ALX655373 ACB655373 SF655373 IJ655373 D655373 WUV589837 WKZ589837 WBD589837 VRH589837 VHL589837 UXP589837 UNT589837 UDX589837 TUB589837 TKF589837 TAJ589837 SQN589837 SGR589837 RWV589837 RMZ589837 RDD589837 QTH589837 QJL589837 PZP589837 PPT589837 PFX589837 OWB589837 OMF589837 OCJ589837 NSN589837 NIR589837 MYV589837 MOZ589837 MFD589837 LVH589837 LLL589837 LBP589837 KRT589837 KHX589837 JYB589837 JOF589837 JEJ589837 IUN589837 IKR589837 IAV589837 HQZ589837 HHD589837 GXH589837 GNL589837 GDP589837 FTT589837 FJX589837 FAB589837 EQF589837 EGJ589837 DWN589837 DMR589837 DCV589837 CSZ589837 CJD589837 BZH589837 BPL589837 BFP589837 AVT589837 ALX589837 ACB589837 SF589837 IJ589837 D589837 WUV524301 WKZ524301 WBD524301 VRH524301 VHL524301 UXP524301 UNT524301 UDX524301 TUB524301 TKF524301 TAJ524301 SQN524301 SGR524301 RWV524301 RMZ524301 RDD524301 QTH524301 QJL524301 PZP524301 PPT524301 PFX524301 OWB524301 OMF524301 OCJ524301 NSN524301 NIR524301 MYV524301 MOZ524301 MFD524301 LVH524301 LLL524301 LBP524301 KRT524301 KHX524301 JYB524301 JOF524301 JEJ524301 IUN524301 IKR524301 IAV524301 HQZ524301 HHD524301 GXH524301 GNL524301 GDP524301 FTT524301 FJX524301 FAB524301 EQF524301 EGJ524301 DWN524301 DMR524301 DCV524301 CSZ524301 CJD524301 BZH524301 BPL524301 BFP524301 AVT524301 ALX524301 ACB524301 SF524301 IJ524301 D524301 WUV458765 WKZ458765 WBD458765 VRH458765 VHL458765 UXP458765 UNT458765 UDX458765 TUB458765 TKF458765 TAJ458765 SQN458765 SGR458765 RWV458765 RMZ458765 RDD458765 QTH458765 QJL458765 PZP458765 PPT458765 PFX458765 OWB458765 OMF458765 OCJ458765 NSN458765 NIR458765 MYV458765 MOZ458765 MFD458765 LVH458765 LLL458765 LBP458765 KRT458765 KHX458765 JYB458765 JOF458765 JEJ458765 IUN458765 IKR458765 IAV458765 HQZ458765 HHD458765 GXH458765 GNL458765 GDP458765 FTT458765 FJX458765 FAB458765 EQF458765 EGJ458765 DWN458765 DMR458765 DCV458765 CSZ458765 CJD458765 BZH458765 BPL458765 BFP458765 AVT458765 ALX458765 ACB458765 SF458765 IJ458765 D458765 WUV393229 WKZ393229 WBD393229 VRH393229 VHL393229 UXP393229 UNT393229 UDX393229 TUB393229 TKF393229 TAJ393229 SQN393229 SGR393229 RWV393229 RMZ393229 RDD393229 QTH393229 QJL393229 PZP393229 PPT393229 PFX393229 OWB393229 OMF393229 OCJ393229 NSN393229 NIR393229 MYV393229 MOZ393229 MFD393229 LVH393229 LLL393229 LBP393229 KRT393229 KHX393229 JYB393229 JOF393229 JEJ393229 IUN393229 IKR393229 IAV393229 HQZ393229 HHD393229 GXH393229 GNL393229 GDP393229 FTT393229 FJX393229 FAB393229 EQF393229 EGJ393229 DWN393229 DMR393229 DCV393229 CSZ393229 CJD393229 BZH393229 BPL393229 BFP393229 AVT393229 ALX393229 ACB393229 SF393229 IJ393229 D393229 WUV327693 WKZ327693 WBD327693 VRH327693 VHL327693 UXP327693 UNT327693 UDX327693 TUB327693 TKF327693 TAJ327693 SQN327693 SGR327693 RWV327693 RMZ327693 RDD327693 QTH327693 QJL327693 PZP327693 PPT327693 PFX327693 OWB327693 OMF327693 OCJ327693 NSN327693 NIR327693 MYV327693 MOZ327693 MFD327693 LVH327693 LLL327693 LBP327693 KRT327693 KHX327693 JYB327693 JOF327693 JEJ327693 IUN327693 IKR327693 IAV327693 HQZ327693 HHD327693 GXH327693 GNL327693 GDP327693 FTT327693 FJX327693 FAB327693 EQF327693 EGJ327693 DWN327693 DMR327693 DCV327693 CSZ327693 CJD327693 BZH327693 BPL327693 BFP327693 AVT327693 ALX327693 ACB327693 SF327693 IJ327693 D327693 WUV262157 WKZ262157 WBD262157 VRH262157 VHL262157 UXP262157 UNT262157 UDX262157 TUB262157 TKF262157 TAJ262157 SQN262157 SGR262157 RWV262157 RMZ262157 RDD262157 QTH262157 QJL262157 PZP262157 PPT262157 PFX262157 OWB262157 OMF262157 OCJ262157 NSN262157 NIR262157 MYV262157 MOZ262157 MFD262157 LVH262157 LLL262157 LBP262157 KRT262157 KHX262157 JYB262157 JOF262157 JEJ262157 IUN262157 IKR262157 IAV262157 HQZ262157 HHD262157 GXH262157 GNL262157 GDP262157 FTT262157 FJX262157 FAB262157 EQF262157 EGJ262157 DWN262157 DMR262157 DCV262157 CSZ262157 CJD262157 BZH262157 BPL262157 BFP262157 AVT262157 ALX262157 ACB262157 SF262157 IJ262157 D262157 WUV196621 WKZ196621 WBD196621 VRH196621 VHL196621 UXP196621 UNT196621 UDX196621 TUB196621 TKF196621 TAJ196621 SQN196621 SGR196621 RWV196621 RMZ196621 RDD196621 QTH196621 QJL196621 PZP196621 PPT196621 PFX196621 OWB196621 OMF196621 OCJ196621 NSN196621 NIR196621 MYV196621 MOZ196621 MFD196621 LVH196621 LLL196621 LBP196621 KRT196621 KHX196621 JYB196621 JOF196621 JEJ196621 IUN196621 IKR196621 IAV196621 HQZ196621 HHD196621 GXH196621 GNL196621 GDP196621 FTT196621 FJX196621 FAB196621 EQF196621 EGJ196621 DWN196621 DMR196621 DCV196621 CSZ196621 CJD196621 BZH196621 BPL196621 BFP196621 AVT196621 ALX196621 ACB196621 SF196621 IJ196621 D196621 WUV131085 WKZ131085 WBD131085 VRH131085 VHL131085 UXP131085 UNT131085 UDX131085 TUB131085 TKF131085 TAJ131085 SQN131085 SGR131085 RWV131085 RMZ131085 RDD131085 QTH131085 QJL131085 PZP131085 PPT131085 PFX131085 OWB131085 OMF131085 OCJ131085 NSN131085 NIR131085 MYV131085 MOZ131085 MFD131085 LVH131085 LLL131085 LBP131085 KRT131085 KHX131085 JYB131085 JOF131085 JEJ131085 IUN131085 IKR131085 IAV131085 HQZ131085 HHD131085 GXH131085 GNL131085 GDP131085 FTT131085 FJX131085 FAB131085 EQF131085 EGJ131085 DWN131085 DMR131085 DCV131085 CSZ131085 CJD131085 BZH131085 BPL131085 BFP131085 AVT131085 ALX131085 ACB131085 SF131085 IJ131085 D131085 WUV65549 WKZ65549 WBD65549 VRH65549 VHL65549 UXP65549 UNT65549 UDX65549 TUB65549 TKF65549 TAJ65549 SQN65549 SGR65549 RWV65549 RMZ65549 RDD65549 QTH65549 QJL65549 PZP65549 PPT65549 PFX65549 OWB65549 OMF65549 OCJ65549 NSN65549 NIR65549 MYV65549 MOZ65549 MFD65549 LVH65549 LLL65549 LBP65549 KRT65549 KHX65549 JYB65549 JOF65549 JEJ65549 IUN65549 IKR65549 IAV65549 HQZ65549 HHD65549 GXH65549 GNL65549 GDP65549 FTT65549 FJX65549 FAB65549 EQF65549 EGJ65549 DWN65549 DMR65549 DCV65549 CSZ65549 CJD65549 BZH65549 BPL65549 BFP65549 AVT65549 ALX65549 ACB65549 SF65549 IJ65549 D65549 WUV17 WKZ17 WBD17 VRH17 VHL17 UXP17 UNT17 UDX17 TUB17 TKF17 TAJ17 SQN17 SGR17 RWV17 RMZ17 RDD17 QTH17 QJL17 PZP17 PPT17 PFX17 OWB17 OMF17 OCJ17 NSN17 NIR17 MYV17 MOZ17 MFD17 LVH17 LLL17 LBP17 KRT17 KHX17 JYB17 JOF17 JEJ17 IUN17 IKR17 IAV17 HQZ17 HHD17 GXH17 GNL17 GDP17 FTT17 FJX17 FAB17 EQF17 EGJ17 DWN17 DMR17 DCV17 CSZ17 CJD17 BZH17 BPL17 BFP17 AVT17 ALX17 ACB17 SF17 IJ17 WUX983053 WUX983051 WLB983051 WBF983051 VRJ983051 VHN983051 UXR983051 UNV983051 UDZ983051 TUD983051 TKH983051 TAL983051 SQP983051 SGT983051 RWX983051 RNB983051 RDF983051 QTJ983051 QJN983051 PZR983051 PPV983051 PFZ983051 OWD983051 OMH983051 OCL983051 NSP983051 NIT983051 MYX983051 MPB983051 MFF983051 LVJ983051 LLN983051 LBR983051 KRV983051 KHZ983051 JYD983051 JOH983051 JEL983051 IUP983051 IKT983051 IAX983051 HRB983051 HHF983051 GXJ983051 GNN983051 GDR983051 FTV983051 FJZ983051 FAD983051 EQH983051 EGL983051 DWP983051 DMT983051 DCX983051 CTB983051 CJF983051 BZJ983051 BPN983051 BFR983051 AVV983051 ALZ983051 ACD983051 SH983051 IL983051 F983051:G983051 WUX917515 WLB917515 WBF917515 VRJ917515 VHN917515 UXR917515 UNV917515 UDZ917515 TUD917515 TKH917515 TAL917515 SQP917515 SGT917515 RWX917515 RNB917515 RDF917515 QTJ917515 QJN917515 PZR917515 PPV917515 PFZ917515 OWD917515 OMH917515 OCL917515 NSP917515 NIT917515 MYX917515 MPB917515 MFF917515 LVJ917515 LLN917515 LBR917515 KRV917515 KHZ917515 JYD917515 JOH917515 JEL917515 IUP917515 IKT917515 IAX917515 HRB917515 HHF917515 GXJ917515 GNN917515 GDR917515 FTV917515 FJZ917515 FAD917515 EQH917515 EGL917515 DWP917515 DMT917515 DCX917515 CTB917515 CJF917515 BZJ917515 BPN917515 BFR917515 AVV917515 ALZ917515 ACD917515 SH917515 IL917515 F917515:G917515 WUX851979 WLB851979 WBF851979 VRJ851979 VHN851979 UXR851979 UNV851979 UDZ851979 TUD851979 TKH851979 TAL851979 SQP851979 SGT851979 RWX851979 RNB851979 RDF851979 QTJ851979 QJN851979 PZR851979 PPV851979 PFZ851979 OWD851979 OMH851979 OCL851979 NSP851979 NIT851979 MYX851979 MPB851979 MFF851979 LVJ851979 LLN851979 LBR851979 KRV851979 KHZ851979 JYD851979 JOH851979 JEL851979 IUP851979 IKT851979 IAX851979 HRB851979 HHF851979 GXJ851979 GNN851979 GDR851979 FTV851979 FJZ851979 FAD851979 EQH851979 EGL851979 DWP851979 DMT851979 DCX851979 CTB851979 CJF851979 BZJ851979 BPN851979 BFR851979 AVV851979 ALZ851979 ACD851979 SH851979 IL851979 F851979:G851979 WUX786443 WLB786443 WBF786443 VRJ786443 VHN786443 UXR786443 UNV786443 UDZ786443 TUD786443 TKH786443 TAL786443 SQP786443 SGT786443 RWX786443 RNB786443 RDF786443 QTJ786443 QJN786443 PZR786443 PPV786443 PFZ786443 OWD786443 OMH786443 OCL786443 NSP786443 NIT786443 MYX786443 MPB786443 MFF786443 LVJ786443 LLN786443 LBR786443 KRV786443 KHZ786443 JYD786443 JOH786443 JEL786443 IUP786443 IKT786443 IAX786443 HRB786443 HHF786443 GXJ786443 GNN786443 GDR786443 FTV786443 FJZ786443 FAD786443 EQH786443 EGL786443 DWP786443 DMT786443 DCX786443 CTB786443 CJF786443 BZJ786443 BPN786443 BFR786443 AVV786443 ALZ786443 ACD786443 SH786443 IL786443 F786443:G786443 WUX720907 WLB720907 WBF720907 VRJ720907 VHN720907 UXR720907 UNV720907 UDZ720907 TUD720907 TKH720907 TAL720907 SQP720907 SGT720907 RWX720907 RNB720907 RDF720907 QTJ720907 QJN720907 PZR720907 PPV720907 PFZ720907 OWD720907 OMH720907 OCL720907 NSP720907 NIT720907 MYX720907 MPB720907 MFF720907 LVJ720907 LLN720907 LBR720907 KRV720907 KHZ720907 JYD720907 JOH720907 JEL720907 IUP720907 IKT720907 IAX720907 HRB720907 HHF720907 GXJ720907 GNN720907 GDR720907 FTV720907 FJZ720907 FAD720907 EQH720907 EGL720907 DWP720907 DMT720907 DCX720907 CTB720907 CJF720907 BZJ720907 BPN720907 BFR720907 AVV720907 ALZ720907 ACD720907 SH720907 IL720907 F720907:G720907 WUX655371 WLB655371 WBF655371 VRJ655371 VHN655371 UXR655371 UNV655371 UDZ655371 TUD655371 TKH655371 TAL655371 SQP655371 SGT655371 RWX655371 RNB655371 RDF655371 QTJ655371 QJN655371 PZR655371 PPV655371 PFZ655371 OWD655371 OMH655371 OCL655371 NSP655371 NIT655371 MYX655371 MPB655371 MFF655371 LVJ655371 LLN655371 LBR655371 KRV655371 KHZ655371 JYD655371 JOH655371 JEL655371 IUP655371 IKT655371 IAX655371 HRB655371 HHF655371 GXJ655371 GNN655371 GDR655371 FTV655371 FJZ655371 FAD655371 EQH655371 EGL655371 DWP655371 DMT655371 DCX655371 CTB655371 CJF655371 BZJ655371 BPN655371 BFR655371 AVV655371 ALZ655371 ACD655371 SH655371 IL655371 F655371:G655371 WUX589835 WLB589835 WBF589835 VRJ589835 VHN589835 UXR589835 UNV589835 UDZ589835 TUD589835 TKH589835 TAL589835 SQP589835 SGT589835 RWX589835 RNB589835 RDF589835 QTJ589835 QJN589835 PZR589835 PPV589835 PFZ589835 OWD589835 OMH589835 OCL589835 NSP589835 NIT589835 MYX589835 MPB589835 MFF589835 LVJ589835 LLN589835 LBR589835 KRV589835 KHZ589835 JYD589835 JOH589835 JEL589835 IUP589835 IKT589835 IAX589835 HRB589835 HHF589835 GXJ589835 GNN589835 GDR589835 FTV589835 FJZ589835 FAD589835 EQH589835 EGL589835 DWP589835 DMT589835 DCX589835 CTB589835 CJF589835 BZJ589835 BPN589835 BFR589835 AVV589835 ALZ589835 ACD589835 SH589835 IL589835 F589835:G589835 WUX524299 WLB524299 WBF524299 VRJ524299 VHN524299 UXR524299 UNV524299 UDZ524299 TUD524299 TKH524299 TAL524299 SQP524299 SGT524299 RWX524299 RNB524299 RDF524299 QTJ524299 QJN524299 PZR524299 PPV524299 PFZ524299 OWD524299 OMH524299 OCL524299 NSP524299 NIT524299 MYX524299 MPB524299 MFF524299 LVJ524299 LLN524299 LBR524299 KRV524299 KHZ524299 JYD524299 JOH524299 JEL524299 IUP524299 IKT524299 IAX524299 HRB524299 HHF524299 GXJ524299 GNN524299 GDR524299 FTV524299 FJZ524299 FAD524299 EQH524299 EGL524299 DWP524299 DMT524299 DCX524299 CTB524299 CJF524299 BZJ524299 BPN524299 BFR524299 AVV524299 ALZ524299 ACD524299 SH524299 IL524299 F524299:G524299 WUX458763 WLB458763 WBF458763 VRJ458763 VHN458763 UXR458763 UNV458763 UDZ458763 TUD458763 TKH458763 TAL458763 SQP458763 SGT458763 RWX458763 RNB458763 RDF458763 QTJ458763 QJN458763 PZR458763 PPV458763 PFZ458763 OWD458763 OMH458763 OCL458763 NSP458763 NIT458763 MYX458763 MPB458763 MFF458763 LVJ458763 LLN458763 LBR458763 KRV458763 KHZ458763 JYD458763 JOH458763 JEL458763 IUP458763 IKT458763 IAX458763 HRB458763 HHF458763 GXJ458763 GNN458763 GDR458763 FTV458763 FJZ458763 FAD458763 EQH458763 EGL458763 DWP458763 DMT458763 DCX458763 CTB458763 CJF458763 BZJ458763 BPN458763 BFR458763 AVV458763 ALZ458763 ACD458763 SH458763 IL458763 F458763:G458763 WUX393227 WLB393227 WBF393227 VRJ393227 VHN393227 UXR393227 UNV393227 UDZ393227 TUD393227 TKH393227 TAL393227 SQP393227 SGT393227 RWX393227 RNB393227 RDF393227 QTJ393227 QJN393227 PZR393227 PPV393227 PFZ393227 OWD393227 OMH393227 OCL393227 NSP393227 NIT393227 MYX393227 MPB393227 MFF393227 LVJ393227 LLN393227 LBR393227 KRV393227 KHZ393227 JYD393227 JOH393227 JEL393227 IUP393227 IKT393227 IAX393227 HRB393227 HHF393227 GXJ393227 GNN393227 GDR393227 FTV393227 FJZ393227 FAD393227 EQH393227 EGL393227 DWP393227 DMT393227 DCX393227 CTB393227 CJF393227 BZJ393227 BPN393227 BFR393227 AVV393227 ALZ393227 ACD393227 SH393227 IL393227 F393227:G393227 WUX327691 WLB327691 WBF327691 VRJ327691 VHN327691 UXR327691 UNV327691 UDZ327691 TUD327691 TKH327691 TAL327691 SQP327691 SGT327691 RWX327691 RNB327691 RDF327691 QTJ327691 QJN327691 PZR327691 PPV327691 PFZ327691 OWD327691 OMH327691 OCL327691 NSP327691 NIT327691 MYX327691 MPB327691 MFF327691 LVJ327691 LLN327691 LBR327691 KRV327691 KHZ327691 JYD327691 JOH327691 JEL327691 IUP327691 IKT327691 IAX327691 HRB327691 HHF327691 GXJ327691 GNN327691 GDR327691 FTV327691 FJZ327691 FAD327691 EQH327691 EGL327691 DWP327691 DMT327691 DCX327691 CTB327691 CJF327691 BZJ327691 BPN327691 BFR327691 AVV327691 ALZ327691 ACD327691 SH327691 IL327691 F327691:G327691 WUX262155 WLB262155 WBF262155 VRJ262155 VHN262155 UXR262155 UNV262155 UDZ262155 TUD262155 TKH262155 TAL262155 SQP262155 SGT262155 RWX262155 RNB262155 RDF262155 QTJ262155 QJN262155 PZR262155 PPV262155 PFZ262155 OWD262155 OMH262155 OCL262155 NSP262155 NIT262155 MYX262155 MPB262155 MFF262155 LVJ262155 LLN262155 LBR262155 KRV262155 KHZ262155 JYD262155 JOH262155 JEL262155 IUP262155 IKT262155 IAX262155 HRB262155 HHF262155 GXJ262155 GNN262155 GDR262155 FTV262155 FJZ262155 FAD262155 EQH262155 EGL262155 DWP262155 DMT262155 DCX262155 CTB262155 CJF262155 BZJ262155 BPN262155 BFR262155 AVV262155 ALZ262155 ACD262155 SH262155 IL262155 F262155:G262155 WUX196619 WLB196619 WBF196619 VRJ196619 VHN196619 UXR196619 UNV196619 UDZ196619 TUD196619 TKH196619 TAL196619 SQP196619 SGT196619 RWX196619 RNB196619 RDF196619 QTJ196619 QJN196619 PZR196619 PPV196619 PFZ196619 OWD196619 OMH196619 OCL196619 NSP196619 NIT196619 MYX196619 MPB196619 MFF196619 LVJ196619 LLN196619 LBR196619 KRV196619 KHZ196619 JYD196619 JOH196619 JEL196619 IUP196619 IKT196619 IAX196619 HRB196619 HHF196619 GXJ196619 GNN196619 GDR196619 FTV196619 FJZ196619 FAD196619 EQH196619 EGL196619 DWP196619 DMT196619 DCX196619 CTB196619 CJF196619 BZJ196619 BPN196619 BFR196619 AVV196619 ALZ196619 ACD196619 SH196619 IL196619 F196619:G196619 WUX131083 WLB131083 WBF131083 VRJ131083 VHN131083 UXR131083 UNV131083 UDZ131083 TUD131083 TKH131083 TAL131083 SQP131083 SGT131083 RWX131083 RNB131083 RDF131083 QTJ131083 QJN131083 PZR131083 PPV131083 PFZ131083 OWD131083 OMH131083 OCL131083 NSP131083 NIT131083 MYX131083 MPB131083 MFF131083 LVJ131083 LLN131083 LBR131083 KRV131083 KHZ131083 JYD131083 JOH131083 JEL131083 IUP131083 IKT131083 IAX131083 HRB131083 HHF131083 GXJ131083 GNN131083 GDR131083 FTV131083 FJZ131083 FAD131083 EQH131083 EGL131083 DWP131083 DMT131083 DCX131083 CTB131083 CJF131083 BZJ131083 BPN131083 BFR131083 AVV131083 ALZ131083 ACD131083 SH131083 IL131083 F131083:G131083 WUX65547 WLB65547 WBF65547 VRJ65547 VHN65547 UXR65547 UNV65547 UDZ65547 TUD65547 TKH65547 TAL65547 SQP65547 SGT65547 RWX65547 RNB65547 RDF65547 QTJ65547 QJN65547 PZR65547 PPV65547 PFZ65547 OWD65547 OMH65547 OCL65547 NSP65547 NIT65547 MYX65547 MPB65547 MFF65547 LVJ65547 LLN65547 LBR65547 KRV65547 KHZ65547 JYD65547 JOH65547 JEL65547 IUP65547 IKT65547 IAX65547 HRB65547 HHF65547 GXJ65547 GNN65547 GDR65547 FTV65547 FJZ65547 FAD65547 EQH65547 EGL65547 DWP65547 DMT65547 DCX65547 CTB65547 CJF65547 BZJ65547 BPN65547 BFR65547 AVV65547 ALZ65547 ACD65547 SH65547 IL65547 F65547:G65547 WUX15 WLB15 WBF15 VRJ15 VHN15 UXR15 UNV15 UDZ15 TUD15 TKH15 TAL15 SQP15 SGT15 RWX15 RNB15 RDF15 QTJ15 QJN15 PZR15 PPV15 PFZ15 OWD15 OMH15 OCL15 NSP15 NIT15 MYX15 MPB15 MFF15 LVJ15 LLN15 LBR15 KRV15 KHZ15 JYD15 JOH15 JEL15 IUP15 IKT15 IAX15 HRB15 HHF15 GXJ15 GNN15 GDR15 FTV15 FJZ15 FAD15 EQH15 EGL15 DWP15 DMT15 DCX15 CTB15 CJF15 BZJ15 BPN15 BFR15 AVV15 ALZ15 ACD15 SH15 IL15 WBF983053 WUV983051 WKZ983051 WBD983051 VRH983051 VHL983051 UXP983051 UNT983051 UDX983051 TUB983051 TKF983051 TAJ983051 SQN983051 SGR983051 RWV983051 RMZ983051 RDD983051 QTH983051 QJL983051 PZP983051 PPT983051 PFX983051 OWB983051 OMF983051 OCJ983051 NSN983051 NIR983051 MYV983051 MOZ983051 MFD983051 LVH983051 LLL983051 LBP983051 KRT983051 KHX983051 JYB983051 JOF983051 JEJ983051 IUN983051 IKR983051 IAV983051 HQZ983051 HHD983051 GXH983051 GNL983051 GDP983051 FTT983051 FJX983051 FAB983051 EQF983051 EGJ983051 DWN983051 DMR983051 DCV983051 CSZ983051 CJD983051 BZH983051 BPL983051 BFP983051 AVT983051 ALX983051 ACB983051 SF983051 IJ983051 D983051 WUV917515 WKZ917515 WBD917515 VRH917515 VHL917515 UXP917515 UNT917515 UDX917515 TUB917515 TKF917515 TAJ917515 SQN917515 SGR917515 RWV917515 RMZ917515 RDD917515 QTH917515 QJL917515 PZP917515 PPT917515 PFX917515 OWB917515 OMF917515 OCJ917515 NSN917515 NIR917515 MYV917515 MOZ917515 MFD917515 LVH917515 LLL917515 LBP917515 KRT917515 KHX917515 JYB917515 JOF917515 JEJ917515 IUN917515 IKR917515 IAV917515 HQZ917515 HHD917515 GXH917515 GNL917515 GDP917515 FTT917515 FJX917515 FAB917515 EQF917515 EGJ917515 DWN917515 DMR917515 DCV917515 CSZ917515 CJD917515 BZH917515 BPL917515 BFP917515 AVT917515 ALX917515 ACB917515 SF917515 IJ917515 D917515 WUV851979 WKZ851979 WBD851979 VRH851979 VHL851979 UXP851979 UNT851979 UDX851979 TUB851979 TKF851979 TAJ851979 SQN851979 SGR851979 RWV851979 RMZ851979 RDD851979 QTH851979 QJL851979 PZP851979 PPT851979 PFX851979 OWB851979 OMF851979 OCJ851979 NSN851979 NIR851979 MYV851979 MOZ851979 MFD851979 LVH851979 LLL851979 LBP851979 KRT851979 KHX851979 JYB851979 JOF851979 JEJ851979 IUN851979 IKR851979 IAV851979 HQZ851979 HHD851979 GXH851979 GNL851979 GDP851979 FTT851979 FJX851979 FAB851979 EQF851979 EGJ851979 DWN851979 DMR851979 DCV851979 CSZ851979 CJD851979 BZH851979 BPL851979 BFP851979 AVT851979 ALX851979 ACB851979 SF851979 IJ851979 D851979 WUV786443 WKZ786443 WBD786443 VRH786443 VHL786443 UXP786443 UNT786443 UDX786443 TUB786443 TKF786443 TAJ786443 SQN786443 SGR786443 RWV786443 RMZ786443 RDD786443 QTH786443 QJL786443 PZP786443 PPT786443 PFX786443 OWB786443 OMF786443 OCJ786443 NSN786443 NIR786443 MYV786443 MOZ786443 MFD786443 LVH786443 LLL786443 LBP786443 KRT786443 KHX786443 JYB786443 JOF786443 JEJ786443 IUN786443 IKR786443 IAV786443 HQZ786443 HHD786443 GXH786443 GNL786443 GDP786443 FTT786443 FJX786443 FAB786443 EQF786443 EGJ786443 DWN786443 DMR786443 DCV786443 CSZ786443 CJD786443 BZH786443 BPL786443 BFP786443 AVT786443 ALX786443 ACB786443 SF786443 IJ786443 D786443 WUV720907 WKZ720907 WBD720907 VRH720907 VHL720907 UXP720907 UNT720907 UDX720907 TUB720907 TKF720907 TAJ720907 SQN720907 SGR720907 RWV720907 RMZ720907 RDD720907 QTH720907 QJL720907 PZP720907 PPT720907 PFX720907 OWB720907 OMF720907 OCJ720907 NSN720907 NIR720907 MYV720907 MOZ720907 MFD720907 LVH720907 LLL720907 LBP720907 KRT720907 KHX720907 JYB720907 JOF720907 JEJ720907 IUN720907 IKR720907 IAV720907 HQZ720907 HHD720907 GXH720907 GNL720907 GDP720907 FTT720907 FJX720907 FAB720907 EQF720907 EGJ720907 DWN720907 DMR720907 DCV720907 CSZ720907 CJD720907 BZH720907 BPL720907 BFP720907 AVT720907 ALX720907 ACB720907 SF720907 IJ720907 D720907 WUV655371 WKZ655371 WBD655371 VRH655371 VHL655371 UXP655371 UNT655371 UDX655371 TUB655371 TKF655371 TAJ655371 SQN655371 SGR655371 RWV655371 RMZ655371 RDD655371 QTH655371 QJL655371 PZP655371 PPT655371 PFX655371 OWB655371 OMF655371 OCJ655371 NSN655371 NIR655371 MYV655371 MOZ655371 MFD655371 LVH655371 LLL655371 LBP655371 KRT655371 KHX655371 JYB655371 JOF655371 JEJ655371 IUN655371 IKR655371 IAV655371 HQZ655371 HHD655371 GXH655371 GNL655371 GDP655371 FTT655371 FJX655371 FAB655371 EQF655371 EGJ655371 DWN655371 DMR655371 DCV655371 CSZ655371 CJD655371 BZH655371 BPL655371 BFP655371 AVT655371 ALX655371 ACB655371 SF655371 IJ655371 D655371 WUV589835 WKZ589835 WBD589835 VRH589835 VHL589835 UXP589835 UNT589835 UDX589835 TUB589835 TKF589835 TAJ589835 SQN589835 SGR589835 RWV589835 RMZ589835 RDD589835 QTH589835 QJL589835 PZP589835 PPT589835 PFX589835 OWB589835 OMF589835 OCJ589835 NSN589835 NIR589835 MYV589835 MOZ589835 MFD589835 LVH589835 LLL589835 LBP589835 KRT589835 KHX589835 JYB589835 JOF589835 JEJ589835 IUN589835 IKR589835 IAV589835 HQZ589835 HHD589835 GXH589835 GNL589835 GDP589835 FTT589835 FJX589835 FAB589835 EQF589835 EGJ589835 DWN589835 DMR589835 DCV589835 CSZ589835 CJD589835 BZH589835 BPL589835 BFP589835 AVT589835 ALX589835 ACB589835 SF589835 IJ589835 D589835 WUV524299 WKZ524299 WBD524299 VRH524299 VHL524299 UXP524299 UNT524299 UDX524299 TUB524299 TKF524299 TAJ524299 SQN524299 SGR524299 RWV524299 RMZ524299 RDD524299 QTH524299 QJL524299 PZP524299 PPT524299 PFX524299 OWB524299 OMF524299 OCJ524299 NSN524299 NIR524299 MYV524299 MOZ524299 MFD524299 LVH524299 LLL524299 LBP524299 KRT524299 KHX524299 JYB524299 JOF524299 JEJ524299 IUN524299 IKR524299 IAV524299 HQZ524299 HHD524299 GXH524299 GNL524299 GDP524299 FTT524299 FJX524299 FAB524299 EQF524299 EGJ524299 DWN524299 DMR524299 DCV524299 CSZ524299 CJD524299 BZH524299 BPL524299 BFP524299 AVT524299 ALX524299 ACB524299 SF524299 IJ524299 D524299 WUV458763 WKZ458763 WBD458763 VRH458763 VHL458763 UXP458763 UNT458763 UDX458763 TUB458763 TKF458763 TAJ458763 SQN458763 SGR458763 RWV458763 RMZ458763 RDD458763 QTH458763 QJL458763 PZP458763 PPT458763 PFX458763 OWB458763 OMF458763 OCJ458763 NSN458763 NIR458763 MYV458763 MOZ458763 MFD458763 LVH458763 LLL458763 LBP458763 KRT458763 KHX458763 JYB458763 JOF458763 JEJ458763 IUN458763 IKR458763 IAV458763 HQZ458763 HHD458763 GXH458763 GNL458763 GDP458763 FTT458763 FJX458763 FAB458763 EQF458763 EGJ458763 DWN458763 DMR458763 DCV458763 CSZ458763 CJD458763 BZH458763 BPL458763 BFP458763 AVT458763 ALX458763 ACB458763 SF458763 IJ458763 D458763 WUV393227 WKZ393227 WBD393227 VRH393227 VHL393227 UXP393227 UNT393227 UDX393227 TUB393227 TKF393227 TAJ393227 SQN393227 SGR393227 RWV393227 RMZ393227 RDD393227 QTH393227 QJL393227 PZP393227 PPT393227 PFX393227 OWB393227 OMF393227 OCJ393227 NSN393227 NIR393227 MYV393227 MOZ393227 MFD393227 LVH393227 LLL393227 LBP393227 KRT393227 KHX393227 JYB393227 JOF393227 JEJ393227 IUN393227 IKR393227 IAV393227 HQZ393227 HHD393227 GXH393227 GNL393227 GDP393227 FTT393227 FJX393227 FAB393227 EQF393227 EGJ393227 DWN393227 DMR393227 DCV393227 CSZ393227 CJD393227 BZH393227 BPL393227 BFP393227 AVT393227 ALX393227 ACB393227 SF393227 IJ393227 D393227 WUV327691 WKZ327691 WBD327691 VRH327691 VHL327691 UXP327691 UNT327691 UDX327691 TUB327691 TKF327691 TAJ327691 SQN327691 SGR327691 RWV327691 RMZ327691 RDD327691 QTH327691 QJL327691 PZP327691 PPT327691 PFX327691 OWB327691 OMF327691 OCJ327691 NSN327691 NIR327691 MYV327691 MOZ327691 MFD327691 LVH327691 LLL327691 LBP327691 KRT327691 KHX327691 JYB327691 JOF327691 JEJ327691 IUN327691 IKR327691 IAV327691 HQZ327691 HHD327691 GXH327691 GNL327691 GDP327691 FTT327691 FJX327691 FAB327691 EQF327691 EGJ327691 DWN327691 DMR327691 DCV327691 CSZ327691 CJD327691 BZH327691 BPL327691 BFP327691 AVT327691 ALX327691 ACB327691 SF327691 IJ327691 D327691 WUV262155 WKZ262155 WBD262155 VRH262155 VHL262155 UXP262155 UNT262155 UDX262155 TUB262155 TKF262155 TAJ262155 SQN262155 SGR262155 RWV262155 RMZ262155 RDD262155 QTH262155 QJL262155 PZP262155 PPT262155 PFX262155 OWB262155 OMF262155 OCJ262155 NSN262155 NIR262155 MYV262155 MOZ262155 MFD262155 LVH262155 LLL262155 LBP262155 KRT262155 KHX262155 JYB262155 JOF262155 JEJ262155 IUN262155 IKR262155 IAV262155 HQZ262155 HHD262155 GXH262155 GNL262155 GDP262155 FTT262155 FJX262155 FAB262155 EQF262155 EGJ262155 DWN262155 DMR262155 DCV262155 CSZ262155 CJD262155 BZH262155 BPL262155 BFP262155 AVT262155 ALX262155 ACB262155 SF262155 IJ262155 D262155 WUV196619 WKZ196619 WBD196619 VRH196619 VHL196619 UXP196619 UNT196619 UDX196619 TUB196619 TKF196619 TAJ196619 SQN196619 SGR196619 RWV196619 RMZ196619 RDD196619 QTH196619 QJL196619 PZP196619 PPT196619 PFX196619 OWB196619 OMF196619 OCJ196619 NSN196619 NIR196619 MYV196619 MOZ196619 MFD196619 LVH196619 LLL196619 LBP196619 KRT196619 KHX196619 JYB196619 JOF196619 JEJ196619 IUN196619 IKR196619 IAV196619 HQZ196619 HHD196619 GXH196619 GNL196619 GDP196619 FTT196619 FJX196619 FAB196619 EQF196619 EGJ196619 DWN196619 DMR196619 DCV196619 CSZ196619 CJD196619 BZH196619 BPL196619 BFP196619 AVT196619 ALX196619 ACB196619 SF196619 IJ196619 D196619 WUV131083 WKZ131083 WBD131083 VRH131083 VHL131083 UXP131083 UNT131083 UDX131083 TUB131083 TKF131083 TAJ131083 SQN131083 SGR131083 RWV131083 RMZ131083 RDD131083 QTH131083 QJL131083 PZP131083 PPT131083 PFX131083 OWB131083 OMF131083 OCJ131083 NSN131083 NIR131083 MYV131083 MOZ131083 MFD131083 LVH131083 LLL131083 LBP131083 KRT131083 KHX131083 JYB131083 JOF131083 JEJ131083 IUN131083 IKR131083 IAV131083 HQZ131083 HHD131083 GXH131083 GNL131083 GDP131083 FTT131083 FJX131083 FAB131083 EQF131083 EGJ131083 DWN131083 DMR131083 DCV131083 CSZ131083 CJD131083 BZH131083 BPL131083 BFP131083 AVT131083 ALX131083 ACB131083 SF131083 IJ131083 D131083 WUV65547 WKZ65547 WBD65547 VRH65547 VHL65547 UXP65547 UNT65547 UDX65547 TUB65547 TKF65547 TAJ65547 SQN65547 SGR65547 RWV65547 RMZ65547 RDD65547 QTH65547 QJL65547 PZP65547 PPT65547 PFX65547 OWB65547 OMF65547 OCJ65547 NSN65547 NIR65547 MYV65547 MOZ65547 MFD65547 LVH65547 LLL65547 LBP65547 KRT65547 KHX65547 JYB65547 JOF65547 JEJ65547 IUN65547 IKR65547 IAV65547 HQZ65547 HHD65547 GXH65547 GNL65547 GDP65547 FTT65547 FJX65547 FAB65547 EQF65547 EGJ65547 DWN65547 DMR65547 DCV65547 CSZ65547 CJD65547 BZH65547 BPL65547 BFP65547 AVT65547 ALX65547 ACB65547 SF65547 IJ65547 D65547 WUV15 WKZ15 WBD15 VRH15 VHL15 UXP15 UNT15 UDX15 TUB15 TKF15 TAJ15 SQN15 SGR15 RWV15 RMZ15 RDD15 QTH15 QJL15 PZP15 PPT15 PFX15 OWB15 OMF15 OCJ15 NSN15 NIR15 MYV15 MOZ15 MFD15 LVH15 LLL15 LBP15 KRT15 KHX15 JYB15 JOF15 JEJ15 IUN15 IKR15 IAV15 HQZ15 HHD15 GXH15 GNL15 GDP15 FTT15 FJX15 FAB15 EQF15 EGJ15 DWN15 DMR15 DCV15 CSZ15 CJD15 BZH15 BPL15 BFP15 AVT15 ALX15 ACB15 SF15 IJ15 WLE983060:WLG983074 WBI983060:WBK983074 VRM983060:VRO983074 VHQ983060:VHS983074 UXU983060:UXW983074 UNY983060:UOA983074 UEC983060:UEE983074 TUG983060:TUI983074 TKK983060:TKM983074 TAO983060:TAQ983074 SQS983060:SQU983074 SGW983060:SGY983074 RXA983060:RXC983074 RNE983060:RNG983074 RDI983060:RDK983074 QTM983060:QTO983074 QJQ983060:QJS983074 PZU983060:PZW983074 PPY983060:PQA983074 PGC983060:PGE983074 OWG983060:OWI983074 OMK983060:OMM983074 OCO983060:OCQ983074 NSS983060:NSU983074 NIW983060:NIY983074 MZA983060:MZC983074 MPE983060:MPG983074 MFI983060:MFK983074 LVM983060:LVO983074 LLQ983060:LLS983074 LBU983060:LBW983074 KRY983060:KSA983074 KIC983060:KIE983074 JYG983060:JYI983074 JOK983060:JOM983074 JEO983060:JEQ983074 IUS983060:IUU983074 IKW983060:IKY983074 IBA983060:IBC983074 HRE983060:HRG983074 HHI983060:HHK983074 GXM983060:GXO983074 GNQ983060:GNS983074 GDU983060:GDW983074 FTY983060:FUA983074 FKC983060:FKE983074 FAG983060:FAI983074 EQK983060:EQM983074 EGO983060:EGQ983074 DWS983060:DWU983074 DMW983060:DMY983074 DDA983060:DDC983074 CTE983060:CTG983074 CJI983060:CJK983074 BZM983060:BZO983074 BPQ983060:BPS983074 BFU983060:BFW983074 AVY983060:AWA983074 AMC983060:AME983074 ACG983060:ACI983074 SK983060:SM983074 IO983060:IQ983074 J983065:L983079 WVA917524:WVC917538 WLE917524:WLG917538 WBI917524:WBK917538 VRM917524:VRO917538 VHQ917524:VHS917538 UXU917524:UXW917538 UNY917524:UOA917538 UEC917524:UEE917538 TUG917524:TUI917538 TKK917524:TKM917538 TAO917524:TAQ917538 SQS917524:SQU917538 SGW917524:SGY917538 RXA917524:RXC917538 RNE917524:RNG917538 RDI917524:RDK917538 QTM917524:QTO917538 QJQ917524:QJS917538 PZU917524:PZW917538 PPY917524:PQA917538 PGC917524:PGE917538 OWG917524:OWI917538 OMK917524:OMM917538 OCO917524:OCQ917538 NSS917524:NSU917538 NIW917524:NIY917538 MZA917524:MZC917538 MPE917524:MPG917538 MFI917524:MFK917538 LVM917524:LVO917538 LLQ917524:LLS917538 LBU917524:LBW917538 KRY917524:KSA917538 KIC917524:KIE917538 JYG917524:JYI917538 JOK917524:JOM917538 JEO917524:JEQ917538 IUS917524:IUU917538 IKW917524:IKY917538 IBA917524:IBC917538 HRE917524:HRG917538 HHI917524:HHK917538 GXM917524:GXO917538 GNQ917524:GNS917538 GDU917524:GDW917538 FTY917524:FUA917538 FKC917524:FKE917538 FAG917524:FAI917538 EQK917524:EQM917538 EGO917524:EGQ917538 DWS917524:DWU917538 DMW917524:DMY917538 DDA917524:DDC917538 CTE917524:CTG917538 CJI917524:CJK917538 BZM917524:BZO917538 BPQ917524:BPS917538 BFU917524:BFW917538 AVY917524:AWA917538 AMC917524:AME917538 ACG917524:ACI917538 SK917524:SM917538 IO917524:IQ917538 J917529:L917543 WVA851988:WVC852002 WLE851988:WLG852002 WBI851988:WBK852002 VRM851988:VRO852002 VHQ851988:VHS852002 UXU851988:UXW852002 UNY851988:UOA852002 UEC851988:UEE852002 TUG851988:TUI852002 TKK851988:TKM852002 TAO851988:TAQ852002 SQS851988:SQU852002 SGW851988:SGY852002 RXA851988:RXC852002 RNE851988:RNG852002 RDI851988:RDK852002 QTM851988:QTO852002 QJQ851988:QJS852002 PZU851988:PZW852002 PPY851988:PQA852002 PGC851988:PGE852002 OWG851988:OWI852002 OMK851988:OMM852002 OCO851988:OCQ852002 NSS851988:NSU852002 NIW851988:NIY852002 MZA851988:MZC852002 MPE851988:MPG852002 MFI851988:MFK852002 LVM851988:LVO852002 LLQ851988:LLS852002 LBU851988:LBW852002 KRY851988:KSA852002 KIC851988:KIE852002 JYG851988:JYI852002 JOK851988:JOM852002 JEO851988:JEQ852002 IUS851988:IUU852002 IKW851988:IKY852002 IBA851988:IBC852002 HRE851988:HRG852002 HHI851988:HHK852002 GXM851988:GXO852002 GNQ851988:GNS852002 GDU851988:GDW852002 FTY851988:FUA852002 FKC851988:FKE852002 FAG851988:FAI852002 EQK851988:EQM852002 EGO851988:EGQ852002 DWS851988:DWU852002 DMW851988:DMY852002 DDA851988:DDC852002 CTE851988:CTG852002 CJI851988:CJK852002 BZM851988:BZO852002 BPQ851988:BPS852002 BFU851988:BFW852002 AVY851988:AWA852002 AMC851988:AME852002 ACG851988:ACI852002 SK851988:SM852002 IO851988:IQ852002 J851993:L852007 WVA786452:WVC786466 WLE786452:WLG786466 WBI786452:WBK786466 VRM786452:VRO786466 VHQ786452:VHS786466 UXU786452:UXW786466 UNY786452:UOA786466 UEC786452:UEE786466 TUG786452:TUI786466 TKK786452:TKM786466 TAO786452:TAQ786466 SQS786452:SQU786466 SGW786452:SGY786466 RXA786452:RXC786466 RNE786452:RNG786466 RDI786452:RDK786466 QTM786452:QTO786466 QJQ786452:QJS786466 PZU786452:PZW786466 PPY786452:PQA786466 PGC786452:PGE786466 OWG786452:OWI786466 OMK786452:OMM786466 OCO786452:OCQ786466 NSS786452:NSU786466 NIW786452:NIY786466 MZA786452:MZC786466 MPE786452:MPG786466 MFI786452:MFK786466 LVM786452:LVO786466 LLQ786452:LLS786466 LBU786452:LBW786466 KRY786452:KSA786466 KIC786452:KIE786466 JYG786452:JYI786466 JOK786452:JOM786466 JEO786452:JEQ786466 IUS786452:IUU786466 IKW786452:IKY786466 IBA786452:IBC786466 HRE786452:HRG786466 HHI786452:HHK786466 GXM786452:GXO786466 GNQ786452:GNS786466 GDU786452:GDW786466 FTY786452:FUA786466 FKC786452:FKE786466 FAG786452:FAI786466 EQK786452:EQM786466 EGO786452:EGQ786466 DWS786452:DWU786466 DMW786452:DMY786466 DDA786452:DDC786466 CTE786452:CTG786466 CJI786452:CJK786466 BZM786452:BZO786466 BPQ786452:BPS786466 BFU786452:BFW786466 AVY786452:AWA786466 AMC786452:AME786466 ACG786452:ACI786466 SK786452:SM786466 IO786452:IQ786466 J786457:L786471 WVA720916:WVC720930 WLE720916:WLG720930 WBI720916:WBK720930 VRM720916:VRO720930 VHQ720916:VHS720930 UXU720916:UXW720930 UNY720916:UOA720930 UEC720916:UEE720930 TUG720916:TUI720930 TKK720916:TKM720930 TAO720916:TAQ720930 SQS720916:SQU720930 SGW720916:SGY720930 RXA720916:RXC720930 RNE720916:RNG720930 RDI720916:RDK720930 QTM720916:QTO720930 QJQ720916:QJS720930 PZU720916:PZW720930 PPY720916:PQA720930 PGC720916:PGE720930 OWG720916:OWI720930 OMK720916:OMM720930 OCO720916:OCQ720930 NSS720916:NSU720930 NIW720916:NIY720930 MZA720916:MZC720930 MPE720916:MPG720930 MFI720916:MFK720930 LVM720916:LVO720930 LLQ720916:LLS720930 LBU720916:LBW720930 KRY720916:KSA720930 KIC720916:KIE720930 JYG720916:JYI720930 JOK720916:JOM720930 JEO720916:JEQ720930 IUS720916:IUU720930 IKW720916:IKY720930 IBA720916:IBC720930 HRE720916:HRG720930 HHI720916:HHK720930 GXM720916:GXO720930 GNQ720916:GNS720930 GDU720916:GDW720930 FTY720916:FUA720930 FKC720916:FKE720930 FAG720916:FAI720930 EQK720916:EQM720930 EGO720916:EGQ720930 DWS720916:DWU720930 DMW720916:DMY720930 DDA720916:DDC720930 CTE720916:CTG720930 CJI720916:CJK720930 BZM720916:BZO720930 BPQ720916:BPS720930 BFU720916:BFW720930 AVY720916:AWA720930 AMC720916:AME720930 ACG720916:ACI720930 SK720916:SM720930 IO720916:IQ720930 J720921:L720935 WVA655380:WVC655394 WLE655380:WLG655394 WBI655380:WBK655394 VRM655380:VRO655394 VHQ655380:VHS655394 UXU655380:UXW655394 UNY655380:UOA655394 UEC655380:UEE655394 TUG655380:TUI655394 TKK655380:TKM655394 TAO655380:TAQ655394 SQS655380:SQU655394 SGW655380:SGY655394 RXA655380:RXC655394 RNE655380:RNG655394 RDI655380:RDK655394 QTM655380:QTO655394 QJQ655380:QJS655394 PZU655380:PZW655394 PPY655380:PQA655394 PGC655380:PGE655394 OWG655380:OWI655394 OMK655380:OMM655394 OCO655380:OCQ655394 NSS655380:NSU655394 NIW655380:NIY655394 MZA655380:MZC655394 MPE655380:MPG655394 MFI655380:MFK655394 LVM655380:LVO655394 LLQ655380:LLS655394 LBU655380:LBW655394 KRY655380:KSA655394 KIC655380:KIE655394 JYG655380:JYI655394 JOK655380:JOM655394 JEO655380:JEQ655394 IUS655380:IUU655394 IKW655380:IKY655394 IBA655380:IBC655394 HRE655380:HRG655394 HHI655380:HHK655394 GXM655380:GXO655394 GNQ655380:GNS655394 GDU655380:GDW655394 FTY655380:FUA655394 FKC655380:FKE655394 FAG655380:FAI655394 EQK655380:EQM655394 EGO655380:EGQ655394 DWS655380:DWU655394 DMW655380:DMY655394 DDA655380:DDC655394 CTE655380:CTG655394 CJI655380:CJK655394 BZM655380:BZO655394 BPQ655380:BPS655394 BFU655380:BFW655394 AVY655380:AWA655394 AMC655380:AME655394 ACG655380:ACI655394 SK655380:SM655394 IO655380:IQ655394 J655385:L655399 WVA589844:WVC589858 WLE589844:WLG589858 WBI589844:WBK589858 VRM589844:VRO589858 VHQ589844:VHS589858 UXU589844:UXW589858 UNY589844:UOA589858 UEC589844:UEE589858 TUG589844:TUI589858 TKK589844:TKM589858 TAO589844:TAQ589858 SQS589844:SQU589858 SGW589844:SGY589858 RXA589844:RXC589858 RNE589844:RNG589858 RDI589844:RDK589858 QTM589844:QTO589858 QJQ589844:QJS589858 PZU589844:PZW589858 PPY589844:PQA589858 PGC589844:PGE589858 OWG589844:OWI589858 OMK589844:OMM589858 OCO589844:OCQ589858 NSS589844:NSU589858 NIW589844:NIY589858 MZA589844:MZC589858 MPE589844:MPG589858 MFI589844:MFK589858 LVM589844:LVO589858 LLQ589844:LLS589858 LBU589844:LBW589858 KRY589844:KSA589858 KIC589844:KIE589858 JYG589844:JYI589858 JOK589844:JOM589858 JEO589844:JEQ589858 IUS589844:IUU589858 IKW589844:IKY589858 IBA589844:IBC589858 HRE589844:HRG589858 HHI589844:HHK589858 GXM589844:GXO589858 GNQ589844:GNS589858 GDU589844:GDW589858 FTY589844:FUA589858 FKC589844:FKE589858 FAG589844:FAI589858 EQK589844:EQM589858 EGO589844:EGQ589858 DWS589844:DWU589858 DMW589844:DMY589858 DDA589844:DDC589858 CTE589844:CTG589858 CJI589844:CJK589858 BZM589844:BZO589858 BPQ589844:BPS589858 BFU589844:BFW589858 AVY589844:AWA589858 AMC589844:AME589858 ACG589844:ACI589858 SK589844:SM589858 IO589844:IQ589858 J589849:L589863 WVA524308:WVC524322 WLE524308:WLG524322 WBI524308:WBK524322 VRM524308:VRO524322 VHQ524308:VHS524322 UXU524308:UXW524322 UNY524308:UOA524322 UEC524308:UEE524322 TUG524308:TUI524322 TKK524308:TKM524322 TAO524308:TAQ524322 SQS524308:SQU524322 SGW524308:SGY524322 RXA524308:RXC524322 RNE524308:RNG524322 RDI524308:RDK524322 QTM524308:QTO524322 QJQ524308:QJS524322 PZU524308:PZW524322 PPY524308:PQA524322 PGC524308:PGE524322 OWG524308:OWI524322 OMK524308:OMM524322 OCO524308:OCQ524322 NSS524308:NSU524322 NIW524308:NIY524322 MZA524308:MZC524322 MPE524308:MPG524322 MFI524308:MFK524322 LVM524308:LVO524322 LLQ524308:LLS524322 LBU524308:LBW524322 KRY524308:KSA524322 KIC524308:KIE524322 JYG524308:JYI524322 JOK524308:JOM524322 JEO524308:JEQ524322 IUS524308:IUU524322 IKW524308:IKY524322 IBA524308:IBC524322 HRE524308:HRG524322 HHI524308:HHK524322 GXM524308:GXO524322 GNQ524308:GNS524322 GDU524308:GDW524322 FTY524308:FUA524322 FKC524308:FKE524322 FAG524308:FAI524322 EQK524308:EQM524322 EGO524308:EGQ524322 DWS524308:DWU524322 DMW524308:DMY524322 DDA524308:DDC524322 CTE524308:CTG524322 CJI524308:CJK524322 BZM524308:BZO524322 BPQ524308:BPS524322 BFU524308:BFW524322 AVY524308:AWA524322 AMC524308:AME524322 ACG524308:ACI524322 SK524308:SM524322 IO524308:IQ524322 J524313:L524327 WVA458772:WVC458786 WLE458772:WLG458786 WBI458772:WBK458786 VRM458772:VRO458786 VHQ458772:VHS458786 UXU458772:UXW458786 UNY458772:UOA458786 UEC458772:UEE458786 TUG458772:TUI458786 TKK458772:TKM458786 TAO458772:TAQ458786 SQS458772:SQU458786 SGW458772:SGY458786 RXA458772:RXC458786 RNE458772:RNG458786 RDI458772:RDK458786 QTM458772:QTO458786 QJQ458772:QJS458786 PZU458772:PZW458786 PPY458772:PQA458786 PGC458772:PGE458786 OWG458772:OWI458786 OMK458772:OMM458786 OCO458772:OCQ458786 NSS458772:NSU458786 NIW458772:NIY458786 MZA458772:MZC458786 MPE458772:MPG458786 MFI458772:MFK458786 LVM458772:LVO458786 LLQ458772:LLS458786 LBU458772:LBW458786 KRY458772:KSA458786 KIC458772:KIE458786 JYG458772:JYI458786 JOK458772:JOM458786 JEO458772:JEQ458786 IUS458772:IUU458786 IKW458772:IKY458786 IBA458772:IBC458786 HRE458772:HRG458786 HHI458772:HHK458786 GXM458772:GXO458786 GNQ458772:GNS458786 GDU458772:GDW458786 FTY458772:FUA458786 FKC458772:FKE458786 FAG458772:FAI458786 EQK458772:EQM458786 EGO458772:EGQ458786 DWS458772:DWU458786 DMW458772:DMY458786 DDA458772:DDC458786 CTE458772:CTG458786 CJI458772:CJK458786 BZM458772:BZO458786 BPQ458772:BPS458786 BFU458772:BFW458786 AVY458772:AWA458786 AMC458772:AME458786 ACG458772:ACI458786 SK458772:SM458786 IO458772:IQ458786 J458777:L458791 WVA393236:WVC393250 WLE393236:WLG393250 WBI393236:WBK393250 VRM393236:VRO393250 VHQ393236:VHS393250 UXU393236:UXW393250 UNY393236:UOA393250 UEC393236:UEE393250 TUG393236:TUI393250 TKK393236:TKM393250 TAO393236:TAQ393250 SQS393236:SQU393250 SGW393236:SGY393250 RXA393236:RXC393250 RNE393236:RNG393250 RDI393236:RDK393250 QTM393236:QTO393250 QJQ393236:QJS393250 PZU393236:PZW393250 PPY393236:PQA393250 PGC393236:PGE393250 OWG393236:OWI393250 OMK393236:OMM393250 OCO393236:OCQ393250 NSS393236:NSU393250 NIW393236:NIY393250 MZA393236:MZC393250 MPE393236:MPG393250 MFI393236:MFK393250 LVM393236:LVO393250 LLQ393236:LLS393250 LBU393236:LBW393250 KRY393236:KSA393250 KIC393236:KIE393250 JYG393236:JYI393250 JOK393236:JOM393250 JEO393236:JEQ393250 IUS393236:IUU393250 IKW393236:IKY393250 IBA393236:IBC393250 HRE393236:HRG393250 HHI393236:HHK393250 GXM393236:GXO393250 GNQ393236:GNS393250 GDU393236:GDW393250 FTY393236:FUA393250 FKC393236:FKE393250 FAG393236:FAI393250 EQK393236:EQM393250 EGO393236:EGQ393250 DWS393236:DWU393250 DMW393236:DMY393250 DDA393236:DDC393250 CTE393236:CTG393250 CJI393236:CJK393250 BZM393236:BZO393250 BPQ393236:BPS393250 BFU393236:BFW393250 AVY393236:AWA393250 AMC393236:AME393250 ACG393236:ACI393250 SK393236:SM393250 IO393236:IQ393250 J393241:L393255 WVA327700:WVC327714 WLE327700:WLG327714 WBI327700:WBK327714 VRM327700:VRO327714 VHQ327700:VHS327714 UXU327700:UXW327714 UNY327700:UOA327714 UEC327700:UEE327714 TUG327700:TUI327714 TKK327700:TKM327714 TAO327700:TAQ327714 SQS327700:SQU327714 SGW327700:SGY327714 RXA327700:RXC327714 RNE327700:RNG327714 RDI327700:RDK327714 QTM327700:QTO327714 QJQ327700:QJS327714 PZU327700:PZW327714 PPY327700:PQA327714 PGC327700:PGE327714 OWG327700:OWI327714 OMK327700:OMM327714 OCO327700:OCQ327714 NSS327700:NSU327714 NIW327700:NIY327714 MZA327700:MZC327714 MPE327700:MPG327714 MFI327700:MFK327714 LVM327700:LVO327714 LLQ327700:LLS327714 LBU327700:LBW327714 KRY327700:KSA327714 KIC327700:KIE327714 JYG327700:JYI327714 JOK327700:JOM327714 JEO327700:JEQ327714 IUS327700:IUU327714 IKW327700:IKY327714 IBA327700:IBC327714 HRE327700:HRG327714 HHI327700:HHK327714 GXM327700:GXO327714 GNQ327700:GNS327714 GDU327700:GDW327714 FTY327700:FUA327714 FKC327700:FKE327714 FAG327700:FAI327714 EQK327700:EQM327714 EGO327700:EGQ327714 DWS327700:DWU327714 DMW327700:DMY327714 DDA327700:DDC327714 CTE327700:CTG327714 CJI327700:CJK327714 BZM327700:BZO327714 BPQ327700:BPS327714 BFU327700:BFW327714 AVY327700:AWA327714 AMC327700:AME327714 ACG327700:ACI327714 SK327700:SM327714 IO327700:IQ327714 J327705:L327719 WVA262164:WVC262178 WLE262164:WLG262178 WBI262164:WBK262178 VRM262164:VRO262178 VHQ262164:VHS262178 UXU262164:UXW262178 UNY262164:UOA262178 UEC262164:UEE262178 TUG262164:TUI262178 TKK262164:TKM262178 TAO262164:TAQ262178 SQS262164:SQU262178 SGW262164:SGY262178 RXA262164:RXC262178 RNE262164:RNG262178 RDI262164:RDK262178 QTM262164:QTO262178 QJQ262164:QJS262178 PZU262164:PZW262178 PPY262164:PQA262178 PGC262164:PGE262178 OWG262164:OWI262178 OMK262164:OMM262178 OCO262164:OCQ262178 NSS262164:NSU262178 NIW262164:NIY262178 MZA262164:MZC262178 MPE262164:MPG262178 MFI262164:MFK262178 LVM262164:LVO262178 LLQ262164:LLS262178 LBU262164:LBW262178 KRY262164:KSA262178 KIC262164:KIE262178 JYG262164:JYI262178 JOK262164:JOM262178 JEO262164:JEQ262178 IUS262164:IUU262178 IKW262164:IKY262178 IBA262164:IBC262178 HRE262164:HRG262178 HHI262164:HHK262178 GXM262164:GXO262178 GNQ262164:GNS262178 GDU262164:GDW262178 FTY262164:FUA262178 FKC262164:FKE262178 FAG262164:FAI262178 EQK262164:EQM262178 EGO262164:EGQ262178 DWS262164:DWU262178 DMW262164:DMY262178 DDA262164:DDC262178 CTE262164:CTG262178 CJI262164:CJK262178 BZM262164:BZO262178 BPQ262164:BPS262178 BFU262164:BFW262178 AVY262164:AWA262178 AMC262164:AME262178 ACG262164:ACI262178 SK262164:SM262178 IO262164:IQ262178 J262169:L262183 WVA196628:WVC196642 WLE196628:WLG196642 WBI196628:WBK196642 VRM196628:VRO196642 VHQ196628:VHS196642 UXU196628:UXW196642 UNY196628:UOA196642 UEC196628:UEE196642 TUG196628:TUI196642 TKK196628:TKM196642 TAO196628:TAQ196642 SQS196628:SQU196642 SGW196628:SGY196642 RXA196628:RXC196642 RNE196628:RNG196642 RDI196628:RDK196642 QTM196628:QTO196642 QJQ196628:QJS196642 PZU196628:PZW196642 PPY196628:PQA196642 PGC196628:PGE196642 OWG196628:OWI196642 OMK196628:OMM196642 OCO196628:OCQ196642 NSS196628:NSU196642 NIW196628:NIY196642 MZA196628:MZC196642 MPE196628:MPG196642 MFI196628:MFK196642 LVM196628:LVO196642 LLQ196628:LLS196642 LBU196628:LBW196642 KRY196628:KSA196642 KIC196628:KIE196642 JYG196628:JYI196642 JOK196628:JOM196642 JEO196628:JEQ196642 IUS196628:IUU196642 IKW196628:IKY196642 IBA196628:IBC196642 HRE196628:HRG196642 HHI196628:HHK196642 GXM196628:GXO196642 GNQ196628:GNS196642 GDU196628:GDW196642 FTY196628:FUA196642 FKC196628:FKE196642 FAG196628:FAI196642 EQK196628:EQM196642 EGO196628:EGQ196642 DWS196628:DWU196642 DMW196628:DMY196642 DDA196628:DDC196642 CTE196628:CTG196642 CJI196628:CJK196642 BZM196628:BZO196642 BPQ196628:BPS196642 BFU196628:BFW196642 AVY196628:AWA196642 AMC196628:AME196642 ACG196628:ACI196642 SK196628:SM196642 IO196628:IQ196642 J196633:L196647 WVA131092:WVC131106 WLE131092:WLG131106 WBI131092:WBK131106 VRM131092:VRO131106 VHQ131092:VHS131106 UXU131092:UXW131106 UNY131092:UOA131106 UEC131092:UEE131106 TUG131092:TUI131106 TKK131092:TKM131106 TAO131092:TAQ131106 SQS131092:SQU131106 SGW131092:SGY131106 RXA131092:RXC131106 RNE131092:RNG131106 RDI131092:RDK131106 QTM131092:QTO131106 QJQ131092:QJS131106 PZU131092:PZW131106 PPY131092:PQA131106 PGC131092:PGE131106 OWG131092:OWI131106 OMK131092:OMM131106 OCO131092:OCQ131106 NSS131092:NSU131106 NIW131092:NIY131106 MZA131092:MZC131106 MPE131092:MPG131106 MFI131092:MFK131106 LVM131092:LVO131106 LLQ131092:LLS131106 LBU131092:LBW131106 KRY131092:KSA131106 KIC131092:KIE131106 JYG131092:JYI131106 JOK131092:JOM131106 JEO131092:JEQ131106 IUS131092:IUU131106 IKW131092:IKY131106 IBA131092:IBC131106 HRE131092:HRG131106 HHI131092:HHK131106 GXM131092:GXO131106 GNQ131092:GNS131106 GDU131092:GDW131106 FTY131092:FUA131106 FKC131092:FKE131106 FAG131092:FAI131106 EQK131092:EQM131106 EGO131092:EGQ131106 DWS131092:DWU131106 DMW131092:DMY131106 DDA131092:DDC131106 CTE131092:CTG131106 CJI131092:CJK131106 BZM131092:BZO131106 BPQ131092:BPS131106 BFU131092:BFW131106 AVY131092:AWA131106 AMC131092:AME131106 ACG131092:ACI131106 SK131092:SM131106 IO131092:IQ131106 J131097:L131111 WVA65556:WVC65570 WLE65556:WLG65570 WBI65556:WBK65570 VRM65556:VRO65570 VHQ65556:VHS65570 UXU65556:UXW65570 UNY65556:UOA65570 UEC65556:UEE65570 TUG65556:TUI65570 TKK65556:TKM65570 TAO65556:TAQ65570 SQS65556:SQU65570 SGW65556:SGY65570 RXA65556:RXC65570 RNE65556:RNG65570 RDI65556:RDK65570 QTM65556:QTO65570 QJQ65556:QJS65570 PZU65556:PZW65570 PPY65556:PQA65570 PGC65556:PGE65570 OWG65556:OWI65570 OMK65556:OMM65570 OCO65556:OCQ65570 NSS65556:NSU65570 NIW65556:NIY65570 MZA65556:MZC65570 MPE65556:MPG65570 MFI65556:MFK65570 LVM65556:LVO65570 LLQ65556:LLS65570 LBU65556:LBW65570 KRY65556:KSA65570 KIC65556:KIE65570 JYG65556:JYI65570 JOK65556:JOM65570 JEO65556:JEQ65570 IUS65556:IUU65570 IKW65556:IKY65570 IBA65556:IBC65570 HRE65556:HRG65570 HHI65556:HHK65570 GXM65556:GXO65570 GNQ65556:GNS65570 GDU65556:GDW65570 FTY65556:FUA65570 FKC65556:FKE65570 FAG65556:FAI65570 EQK65556:EQM65570 EGO65556:EGQ65570 DWS65556:DWU65570 DMW65556:DMY65570 DDA65556:DDC65570 CTE65556:CTG65570 CJI65556:CJK65570 BZM65556:BZO65570 BPQ65556:BPS65570 BFU65556:BFW65570 AVY65556:AWA65570 AMC65556:AME65570 ACG65556:ACI65570 SK65556:SM65570 IO65556:IQ65570 J65561:L65575 WVA983060:WVC983074 WUU983060:WUW983074 WKY983060:WLA983074 WBC983060:WBE983074 VRG983060:VRI983074 VHK983060:VHM983074 UXO983060:UXQ983074 UNS983060:UNU983074 UDW983060:UDY983074 TUA983060:TUC983074 TKE983060:TKG983074 TAI983060:TAK983074 SQM983060:SQO983074 SGQ983060:SGS983074 RWU983060:RWW983074 RMY983060:RNA983074 RDC983060:RDE983074 QTG983060:QTI983074 QJK983060:QJM983074 PZO983060:PZQ983074 PPS983060:PPU983074 PFW983060:PFY983074 OWA983060:OWC983074 OME983060:OMG983074 OCI983060:OCK983074 NSM983060:NSO983074 NIQ983060:NIS983074 MYU983060:MYW983074 MOY983060:MPA983074 MFC983060:MFE983074 LVG983060:LVI983074 LLK983060:LLM983074 LBO983060:LBQ983074 KRS983060:KRU983074 KHW983060:KHY983074 JYA983060:JYC983074 JOE983060:JOG983074 JEI983060:JEK983074 IUM983060:IUO983074 IKQ983060:IKS983074 IAU983060:IAW983074 HQY983060:HRA983074 HHC983060:HHE983074 GXG983060:GXI983074 GNK983060:GNM983074 GDO983060:GDQ983074 FTS983060:FTU983074 FJW983060:FJY983074 FAA983060:FAC983074 EQE983060:EQG983074 EGI983060:EGK983074 DWM983060:DWO983074 DMQ983060:DMS983074 DCU983060:DCW983074 CSY983060:CTA983074 CJC983060:CJE983074 BZG983060:BZI983074 BPK983060:BPM983074 BFO983060:BFQ983074 AVS983060:AVU983074 ALW983060:ALY983074 ACA983060:ACC983074 SE983060:SG983074 II983060:IK983074 C983060:E983074 WUU917524:WUW917538 WKY917524:WLA917538 WBC917524:WBE917538 VRG917524:VRI917538 VHK917524:VHM917538 UXO917524:UXQ917538 UNS917524:UNU917538 UDW917524:UDY917538 TUA917524:TUC917538 TKE917524:TKG917538 TAI917524:TAK917538 SQM917524:SQO917538 SGQ917524:SGS917538 RWU917524:RWW917538 RMY917524:RNA917538 RDC917524:RDE917538 QTG917524:QTI917538 QJK917524:QJM917538 PZO917524:PZQ917538 PPS917524:PPU917538 PFW917524:PFY917538 OWA917524:OWC917538 OME917524:OMG917538 OCI917524:OCK917538 NSM917524:NSO917538 NIQ917524:NIS917538 MYU917524:MYW917538 MOY917524:MPA917538 MFC917524:MFE917538 LVG917524:LVI917538 LLK917524:LLM917538 LBO917524:LBQ917538 KRS917524:KRU917538 KHW917524:KHY917538 JYA917524:JYC917538 JOE917524:JOG917538 JEI917524:JEK917538 IUM917524:IUO917538 IKQ917524:IKS917538 IAU917524:IAW917538 HQY917524:HRA917538 HHC917524:HHE917538 GXG917524:GXI917538 GNK917524:GNM917538 GDO917524:GDQ917538 FTS917524:FTU917538 FJW917524:FJY917538 FAA917524:FAC917538 EQE917524:EQG917538 EGI917524:EGK917538 DWM917524:DWO917538 DMQ917524:DMS917538 DCU917524:DCW917538 CSY917524:CTA917538 CJC917524:CJE917538 BZG917524:BZI917538 BPK917524:BPM917538 BFO917524:BFQ917538 AVS917524:AVU917538 ALW917524:ALY917538 ACA917524:ACC917538 SE917524:SG917538 II917524:IK917538 C917524:E917538 WUU851988:WUW852002 WKY851988:WLA852002 WBC851988:WBE852002 VRG851988:VRI852002 VHK851988:VHM852002 UXO851988:UXQ852002 UNS851988:UNU852002 UDW851988:UDY852002 TUA851988:TUC852002 TKE851988:TKG852002 TAI851988:TAK852002 SQM851988:SQO852002 SGQ851988:SGS852002 RWU851988:RWW852002 RMY851988:RNA852002 RDC851988:RDE852002 QTG851988:QTI852002 QJK851988:QJM852002 PZO851988:PZQ852002 PPS851988:PPU852002 PFW851988:PFY852002 OWA851988:OWC852002 OME851988:OMG852002 OCI851988:OCK852002 NSM851988:NSO852002 NIQ851988:NIS852002 MYU851988:MYW852002 MOY851988:MPA852002 MFC851988:MFE852002 LVG851988:LVI852002 LLK851988:LLM852002 LBO851988:LBQ852002 KRS851988:KRU852002 KHW851988:KHY852002 JYA851988:JYC852002 JOE851988:JOG852002 JEI851988:JEK852002 IUM851988:IUO852002 IKQ851988:IKS852002 IAU851988:IAW852002 HQY851988:HRA852002 HHC851988:HHE852002 GXG851988:GXI852002 GNK851988:GNM852002 GDO851988:GDQ852002 FTS851988:FTU852002 FJW851988:FJY852002 FAA851988:FAC852002 EQE851988:EQG852002 EGI851988:EGK852002 DWM851988:DWO852002 DMQ851988:DMS852002 DCU851988:DCW852002 CSY851988:CTA852002 CJC851988:CJE852002 BZG851988:BZI852002 BPK851988:BPM852002 BFO851988:BFQ852002 AVS851988:AVU852002 ALW851988:ALY852002 ACA851988:ACC852002 SE851988:SG852002 II851988:IK852002 C851988:E852002 WUU786452:WUW786466 WKY786452:WLA786466 WBC786452:WBE786466 VRG786452:VRI786466 VHK786452:VHM786466 UXO786452:UXQ786466 UNS786452:UNU786466 UDW786452:UDY786466 TUA786452:TUC786466 TKE786452:TKG786466 TAI786452:TAK786466 SQM786452:SQO786466 SGQ786452:SGS786466 RWU786452:RWW786466 RMY786452:RNA786466 RDC786452:RDE786466 QTG786452:QTI786466 QJK786452:QJM786466 PZO786452:PZQ786466 PPS786452:PPU786466 PFW786452:PFY786466 OWA786452:OWC786466 OME786452:OMG786466 OCI786452:OCK786466 NSM786452:NSO786466 NIQ786452:NIS786466 MYU786452:MYW786466 MOY786452:MPA786466 MFC786452:MFE786466 LVG786452:LVI786466 LLK786452:LLM786466 LBO786452:LBQ786466 KRS786452:KRU786466 KHW786452:KHY786466 JYA786452:JYC786466 JOE786452:JOG786466 JEI786452:JEK786466 IUM786452:IUO786466 IKQ786452:IKS786466 IAU786452:IAW786466 HQY786452:HRA786466 HHC786452:HHE786466 GXG786452:GXI786466 GNK786452:GNM786466 GDO786452:GDQ786466 FTS786452:FTU786466 FJW786452:FJY786466 FAA786452:FAC786466 EQE786452:EQG786466 EGI786452:EGK786466 DWM786452:DWO786466 DMQ786452:DMS786466 DCU786452:DCW786466 CSY786452:CTA786466 CJC786452:CJE786466 BZG786452:BZI786466 BPK786452:BPM786466 BFO786452:BFQ786466 AVS786452:AVU786466 ALW786452:ALY786466 ACA786452:ACC786466 SE786452:SG786466 II786452:IK786466 C786452:E786466 WUU720916:WUW720930 WKY720916:WLA720930 WBC720916:WBE720930 VRG720916:VRI720930 VHK720916:VHM720930 UXO720916:UXQ720930 UNS720916:UNU720930 UDW720916:UDY720930 TUA720916:TUC720930 TKE720916:TKG720930 TAI720916:TAK720930 SQM720916:SQO720930 SGQ720916:SGS720930 RWU720916:RWW720930 RMY720916:RNA720930 RDC720916:RDE720930 QTG720916:QTI720930 QJK720916:QJM720930 PZO720916:PZQ720930 PPS720916:PPU720930 PFW720916:PFY720930 OWA720916:OWC720930 OME720916:OMG720930 OCI720916:OCK720930 NSM720916:NSO720930 NIQ720916:NIS720930 MYU720916:MYW720930 MOY720916:MPA720930 MFC720916:MFE720930 LVG720916:LVI720930 LLK720916:LLM720930 LBO720916:LBQ720930 KRS720916:KRU720930 KHW720916:KHY720930 JYA720916:JYC720930 JOE720916:JOG720930 JEI720916:JEK720930 IUM720916:IUO720930 IKQ720916:IKS720930 IAU720916:IAW720930 HQY720916:HRA720930 HHC720916:HHE720930 GXG720916:GXI720930 GNK720916:GNM720930 GDO720916:GDQ720930 FTS720916:FTU720930 FJW720916:FJY720930 FAA720916:FAC720930 EQE720916:EQG720930 EGI720916:EGK720930 DWM720916:DWO720930 DMQ720916:DMS720930 DCU720916:DCW720930 CSY720916:CTA720930 CJC720916:CJE720930 BZG720916:BZI720930 BPK720916:BPM720930 BFO720916:BFQ720930 AVS720916:AVU720930 ALW720916:ALY720930 ACA720916:ACC720930 SE720916:SG720930 II720916:IK720930 C720916:E720930 WUU655380:WUW655394 WKY655380:WLA655394 WBC655380:WBE655394 VRG655380:VRI655394 VHK655380:VHM655394 UXO655380:UXQ655394 UNS655380:UNU655394 UDW655380:UDY655394 TUA655380:TUC655394 TKE655380:TKG655394 TAI655380:TAK655394 SQM655380:SQO655394 SGQ655380:SGS655394 RWU655380:RWW655394 RMY655380:RNA655394 RDC655380:RDE655394 QTG655380:QTI655394 QJK655380:QJM655394 PZO655380:PZQ655394 PPS655380:PPU655394 PFW655380:PFY655394 OWA655380:OWC655394 OME655380:OMG655394 OCI655380:OCK655394 NSM655380:NSO655394 NIQ655380:NIS655394 MYU655380:MYW655394 MOY655380:MPA655394 MFC655380:MFE655394 LVG655380:LVI655394 LLK655380:LLM655394 LBO655380:LBQ655394 KRS655380:KRU655394 KHW655380:KHY655394 JYA655380:JYC655394 JOE655380:JOG655394 JEI655380:JEK655394 IUM655380:IUO655394 IKQ655380:IKS655394 IAU655380:IAW655394 HQY655380:HRA655394 HHC655380:HHE655394 GXG655380:GXI655394 GNK655380:GNM655394 GDO655380:GDQ655394 FTS655380:FTU655394 FJW655380:FJY655394 FAA655380:FAC655394 EQE655380:EQG655394 EGI655380:EGK655394 DWM655380:DWO655394 DMQ655380:DMS655394 DCU655380:DCW655394 CSY655380:CTA655394 CJC655380:CJE655394 BZG655380:BZI655394 BPK655380:BPM655394 BFO655380:BFQ655394 AVS655380:AVU655394 ALW655380:ALY655394 ACA655380:ACC655394 SE655380:SG655394 II655380:IK655394 C655380:E655394 WUU589844:WUW589858 WKY589844:WLA589858 WBC589844:WBE589858 VRG589844:VRI589858 VHK589844:VHM589858 UXO589844:UXQ589858 UNS589844:UNU589858 UDW589844:UDY589858 TUA589844:TUC589858 TKE589844:TKG589858 TAI589844:TAK589858 SQM589844:SQO589858 SGQ589844:SGS589858 RWU589844:RWW589858 RMY589844:RNA589858 RDC589844:RDE589858 QTG589844:QTI589858 QJK589844:QJM589858 PZO589844:PZQ589858 PPS589844:PPU589858 PFW589844:PFY589858 OWA589844:OWC589858 OME589844:OMG589858 OCI589844:OCK589858 NSM589844:NSO589858 NIQ589844:NIS589858 MYU589844:MYW589858 MOY589844:MPA589858 MFC589844:MFE589858 LVG589844:LVI589858 LLK589844:LLM589858 LBO589844:LBQ589858 KRS589844:KRU589858 KHW589844:KHY589858 JYA589844:JYC589858 JOE589844:JOG589858 JEI589844:JEK589858 IUM589844:IUO589858 IKQ589844:IKS589858 IAU589844:IAW589858 HQY589844:HRA589858 HHC589844:HHE589858 GXG589844:GXI589858 GNK589844:GNM589858 GDO589844:GDQ589858 FTS589844:FTU589858 FJW589844:FJY589858 FAA589844:FAC589858 EQE589844:EQG589858 EGI589844:EGK589858 DWM589844:DWO589858 DMQ589844:DMS589858 DCU589844:DCW589858 CSY589844:CTA589858 CJC589844:CJE589858 BZG589844:BZI589858 BPK589844:BPM589858 BFO589844:BFQ589858 AVS589844:AVU589858 ALW589844:ALY589858 ACA589844:ACC589858 SE589844:SG589858 II589844:IK589858 C589844:E589858 WUU524308:WUW524322 WKY524308:WLA524322 WBC524308:WBE524322 VRG524308:VRI524322 VHK524308:VHM524322 UXO524308:UXQ524322 UNS524308:UNU524322 UDW524308:UDY524322 TUA524308:TUC524322 TKE524308:TKG524322 TAI524308:TAK524322 SQM524308:SQO524322 SGQ524308:SGS524322 RWU524308:RWW524322 RMY524308:RNA524322 RDC524308:RDE524322 QTG524308:QTI524322 QJK524308:QJM524322 PZO524308:PZQ524322 PPS524308:PPU524322 PFW524308:PFY524322 OWA524308:OWC524322 OME524308:OMG524322 OCI524308:OCK524322 NSM524308:NSO524322 NIQ524308:NIS524322 MYU524308:MYW524322 MOY524308:MPA524322 MFC524308:MFE524322 LVG524308:LVI524322 LLK524308:LLM524322 LBO524308:LBQ524322 KRS524308:KRU524322 KHW524308:KHY524322 JYA524308:JYC524322 JOE524308:JOG524322 JEI524308:JEK524322 IUM524308:IUO524322 IKQ524308:IKS524322 IAU524308:IAW524322 HQY524308:HRA524322 HHC524308:HHE524322 GXG524308:GXI524322 GNK524308:GNM524322 GDO524308:GDQ524322 FTS524308:FTU524322 FJW524308:FJY524322 FAA524308:FAC524322 EQE524308:EQG524322 EGI524308:EGK524322 DWM524308:DWO524322 DMQ524308:DMS524322 DCU524308:DCW524322 CSY524308:CTA524322 CJC524308:CJE524322 BZG524308:BZI524322 BPK524308:BPM524322 BFO524308:BFQ524322 AVS524308:AVU524322 ALW524308:ALY524322 ACA524308:ACC524322 SE524308:SG524322 II524308:IK524322 C524308:E524322 WUU458772:WUW458786 WKY458772:WLA458786 WBC458772:WBE458786 VRG458772:VRI458786 VHK458772:VHM458786 UXO458772:UXQ458786 UNS458772:UNU458786 UDW458772:UDY458786 TUA458772:TUC458786 TKE458772:TKG458786 TAI458772:TAK458786 SQM458772:SQO458786 SGQ458772:SGS458786 RWU458772:RWW458786 RMY458772:RNA458786 RDC458772:RDE458786 QTG458772:QTI458786 QJK458772:QJM458786 PZO458772:PZQ458786 PPS458772:PPU458786 PFW458772:PFY458786 OWA458772:OWC458786 OME458772:OMG458786 OCI458772:OCK458786 NSM458772:NSO458786 NIQ458772:NIS458786 MYU458772:MYW458786 MOY458772:MPA458786 MFC458772:MFE458786 LVG458772:LVI458786 LLK458772:LLM458786 LBO458772:LBQ458786 KRS458772:KRU458786 KHW458772:KHY458786 JYA458772:JYC458786 JOE458772:JOG458786 JEI458772:JEK458786 IUM458772:IUO458786 IKQ458772:IKS458786 IAU458772:IAW458786 HQY458772:HRA458786 HHC458772:HHE458786 GXG458772:GXI458786 GNK458772:GNM458786 GDO458772:GDQ458786 FTS458772:FTU458786 FJW458772:FJY458786 FAA458772:FAC458786 EQE458772:EQG458786 EGI458772:EGK458786 DWM458772:DWO458786 DMQ458772:DMS458786 DCU458772:DCW458786 CSY458772:CTA458786 CJC458772:CJE458786 BZG458772:BZI458786 BPK458772:BPM458786 BFO458772:BFQ458786 AVS458772:AVU458786 ALW458772:ALY458786 ACA458772:ACC458786 SE458772:SG458786 II458772:IK458786 C458772:E458786 WUU393236:WUW393250 WKY393236:WLA393250 WBC393236:WBE393250 VRG393236:VRI393250 VHK393236:VHM393250 UXO393236:UXQ393250 UNS393236:UNU393250 UDW393236:UDY393250 TUA393236:TUC393250 TKE393236:TKG393250 TAI393236:TAK393250 SQM393236:SQO393250 SGQ393236:SGS393250 RWU393236:RWW393250 RMY393236:RNA393250 RDC393236:RDE393250 QTG393236:QTI393250 QJK393236:QJM393250 PZO393236:PZQ393250 PPS393236:PPU393250 PFW393236:PFY393250 OWA393236:OWC393250 OME393236:OMG393250 OCI393236:OCK393250 NSM393236:NSO393250 NIQ393236:NIS393250 MYU393236:MYW393250 MOY393236:MPA393250 MFC393236:MFE393250 LVG393236:LVI393250 LLK393236:LLM393250 LBO393236:LBQ393250 KRS393236:KRU393250 KHW393236:KHY393250 JYA393236:JYC393250 JOE393236:JOG393250 JEI393236:JEK393250 IUM393236:IUO393250 IKQ393236:IKS393250 IAU393236:IAW393250 HQY393236:HRA393250 HHC393236:HHE393250 GXG393236:GXI393250 GNK393236:GNM393250 GDO393236:GDQ393250 FTS393236:FTU393250 FJW393236:FJY393250 FAA393236:FAC393250 EQE393236:EQG393250 EGI393236:EGK393250 DWM393236:DWO393250 DMQ393236:DMS393250 DCU393236:DCW393250 CSY393236:CTA393250 CJC393236:CJE393250 BZG393236:BZI393250 BPK393236:BPM393250 BFO393236:BFQ393250 AVS393236:AVU393250 ALW393236:ALY393250 ACA393236:ACC393250 SE393236:SG393250 II393236:IK393250 C393236:E393250 WUU327700:WUW327714 WKY327700:WLA327714 WBC327700:WBE327714 VRG327700:VRI327714 VHK327700:VHM327714 UXO327700:UXQ327714 UNS327700:UNU327714 UDW327700:UDY327714 TUA327700:TUC327714 TKE327700:TKG327714 TAI327700:TAK327714 SQM327700:SQO327714 SGQ327700:SGS327714 RWU327700:RWW327714 RMY327700:RNA327714 RDC327700:RDE327714 QTG327700:QTI327714 QJK327700:QJM327714 PZO327700:PZQ327714 PPS327700:PPU327714 PFW327700:PFY327714 OWA327700:OWC327714 OME327700:OMG327714 OCI327700:OCK327714 NSM327700:NSO327714 NIQ327700:NIS327714 MYU327700:MYW327714 MOY327700:MPA327714 MFC327700:MFE327714 LVG327700:LVI327714 LLK327700:LLM327714 LBO327700:LBQ327714 KRS327700:KRU327714 KHW327700:KHY327714 JYA327700:JYC327714 JOE327700:JOG327714 JEI327700:JEK327714 IUM327700:IUO327714 IKQ327700:IKS327714 IAU327700:IAW327714 HQY327700:HRA327714 HHC327700:HHE327714 GXG327700:GXI327714 GNK327700:GNM327714 GDO327700:GDQ327714 FTS327700:FTU327714 FJW327700:FJY327714 FAA327700:FAC327714 EQE327700:EQG327714 EGI327700:EGK327714 DWM327700:DWO327714 DMQ327700:DMS327714 DCU327700:DCW327714 CSY327700:CTA327714 CJC327700:CJE327714 BZG327700:BZI327714 BPK327700:BPM327714 BFO327700:BFQ327714 AVS327700:AVU327714 ALW327700:ALY327714 ACA327700:ACC327714 SE327700:SG327714 II327700:IK327714 C327700:E327714 WUU262164:WUW262178 WKY262164:WLA262178 WBC262164:WBE262178 VRG262164:VRI262178 VHK262164:VHM262178 UXO262164:UXQ262178 UNS262164:UNU262178 UDW262164:UDY262178 TUA262164:TUC262178 TKE262164:TKG262178 TAI262164:TAK262178 SQM262164:SQO262178 SGQ262164:SGS262178 RWU262164:RWW262178 RMY262164:RNA262178 RDC262164:RDE262178 QTG262164:QTI262178 QJK262164:QJM262178 PZO262164:PZQ262178 PPS262164:PPU262178 PFW262164:PFY262178 OWA262164:OWC262178 OME262164:OMG262178 OCI262164:OCK262178 NSM262164:NSO262178 NIQ262164:NIS262178 MYU262164:MYW262178 MOY262164:MPA262178 MFC262164:MFE262178 LVG262164:LVI262178 LLK262164:LLM262178 LBO262164:LBQ262178 KRS262164:KRU262178 KHW262164:KHY262178 JYA262164:JYC262178 JOE262164:JOG262178 JEI262164:JEK262178 IUM262164:IUO262178 IKQ262164:IKS262178 IAU262164:IAW262178 HQY262164:HRA262178 HHC262164:HHE262178 GXG262164:GXI262178 GNK262164:GNM262178 GDO262164:GDQ262178 FTS262164:FTU262178 FJW262164:FJY262178 FAA262164:FAC262178 EQE262164:EQG262178 EGI262164:EGK262178 DWM262164:DWO262178 DMQ262164:DMS262178 DCU262164:DCW262178 CSY262164:CTA262178 CJC262164:CJE262178 BZG262164:BZI262178 BPK262164:BPM262178 BFO262164:BFQ262178 AVS262164:AVU262178 ALW262164:ALY262178 ACA262164:ACC262178 SE262164:SG262178 II262164:IK262178 C262164:E262178 WUU196628:WUW196642 WKY196628:WLA196642 WBC196628:WBE196642 VRG196628:VRI196642 VHK196628:VHM196642 UXO196628:UXQ196642 UNS196628:UNU196642 UDW196628:UDY196642 TUA196628:TUC196642 TKE196628:TKG196642 TAI196628:TAK196642 SQM196628:SQO196642 SGQ196628:SGS196642 RWU196628:RWW196642 RMY196628:RNA196642 RDC196628:RDE196642 QTG196628:QTI196642 QJK196628:QJM196642 PZO196628:PZQ196642 PPS196628:PPU196642 PFW196628:PFY196642 OWA196628:OWC196642 OME196628:OMG196642 OCI196628:OCK196642 NSM196628:NSO196642 NIQ196628:NIS196642 MYU196628:MYW196642 MOY196628:MPA196642 MFC196628:MFE196642 LVG196628:LVI196642 LLK196628:LLM196642 LBO196628:LBQ196642 KRS196628:KRU196642 KHW196628:KHY196642 JYA196628:JYC196642 JOE196628:JOG196642 JEI196628:JEK196642 IUM196628:IUO196642 IKQ196628:IKS196642 IAU196628:IAW196642 HQY196628:HRA196642 HHC196628:HHE196642 GXG196628:GXI196642 GNK196628:GNM196642 GDO196628:GDQ196642 FTS196628:FTU196642 FJW196628:FJY196642 FAA196628:FAC196642 EQE196628:EQG196642 EGI196628:EGK196642 DWM196628:DWO196642 DMQ196628:DMS196642 DCU196628:DCW196642 CSY196628:CTA196642 CJC196628:CJE196642 BZG196628:BZI196642 BPK196628:BPM196642 BFO196628:BFQ196642 AVS196628:AVU196642 ALW196628:ALY196642 ACA196628:ACC196642 SE196628:SG196642 II196628:IK196642 C196628:E196642 WUU131092:WUW131106 WKY131092:WLA131106 WBC131092:WBE131106 VRG131092:VRI131106 VHK131092:VHM131106 UXO131092:UXQ131106 UNS131092:UNU131106 UDW131092:UDY131106 TUA131092:TUC131106 TKE131092:TKG131106 TAI131092:TAK131106 SQM131092:SQO131106 SGQ131092:SGS131106 RWU131092:RWW131106 RMY131092:RNA131106 RDC131092:RDE131106 QTG131092:QTI131106 QJK131092:QJM131106 PZO131092:PZQ131106 PPS131092:PPU131106 PFW131092:PFY131106 OWA131092:OWC131106 OME131092:OMG131106 OCI131092:OCK131106 NSM131092:NSO131106 NIQ131092:NIS131106 MYU131092:MYW131106 MOY131092:MPA131106 MFC131092:MFE131106 LVG131092:LVI131106 LLK131092:LLM131106 LBO131092:LBQ131106 KRS131092:KRU131106 KHW131092:KHY131106 JYA131092:JYC131106 JOE131092:JOG131106 JEI131092:JEK131106 IUM131092:IUO131106 IKQ131092:IKS131106 IAU131092:IAW131106 HQY131092:HRA131106 HHC131092:HHE131106 GXG131092:GXI131106 GNK131092:GNM131106 GDO131092:GDQ131106 FTS131092:FTU131106 FJW131092:FJY131106 FAA131092:FAC131106 EQE131092:EQG131106 EGI131092:EGK131106 DWM131092:DWO131106 DMQ131092:DMS131106 DCU131092:DCW131106 CSY131092:CTA131106 CJC131092:CJE131106 BZG131092:BZI131106 BPK131092:BPM131106 BFO131092:BFQ131106 AVS131092:AVU131106 ALW131092:ALY131106 ACA131092:ACC131106 SE131092:SG131106 II131092:IK131106 C131092:E131106 WUU65556:WUW65570 WKY65556:WLA65570 WBC65556:WBE65570 VRG65556:VRI65570 VHK65556:VHM65570 UXO65556:UXQ65570 UNS65556:UNU65570 UDW65556:UDY65570 TUA65556:TUC65570 TKE65556:TKG65570 TAI65556:TAK65570 SQM65556:SQO65570 SGQ65556:SGS65570 RWU65556:RWW65570 RMY65556:RNA65570 RDC65556:RDE65570 QTG65556:QTI65570 QJK65556:QJM65570 PZO65556:PZQ65570 PPS65556:PPU65570 PFW65556:PFY65570 OWA65556:OWC65570 OME65556:OMG65570 OCI65556:OCK65570 NSM65556:NSO65570 NIQ65556:NIS65570 MYU65556:MYW65570 MOY65556:MPA65570 MFC65556:MFE65570 LVG65556:LVI65570 LLK65556:LLM65570 LBO65556:LBQ65570 KRS65556:KRU65570 KHW65556:KHY65570 JYA65556:JYC65570 JOE65556:JOG65570 JEI65556:JEK65570 IUM65556:IUO65570 IKQ65556:IKS65570 IAU65556:IAW65570 HQY65556:HRA65570 HHC65556:HHE65570 GXG65556:GXI65570 GNK65556:GNM65570 GDO65556:GDQ65570 FTS65556:FTU65570 FJW65556:FJY65570 FAA65556:FAC65570 EQE65556:EQG65570 EGI65556:EGK65570 DWM65556:DWO65570 DMQ65556:DMS65570 DCU65556:DCW65570 CSY65556:CTA65570 CJC65556:CJE65570 BZG65556:BZI65570 BPK65556:BPM65570 BFO65556:BFQ65570 AVS65556:AVU65570 ALW65556:ALY65570 ACA65556:ACC65570 SE65556:SG65570 II65556:IK65570 C65556:E65570 II24:IK34 SE24:SG34 ACA24:ACC34 ALW24:ALY34 AVS24:AVU34 BFO24:BFQ34 BPK24:BPM34 BZG24:BZI34 CJC24:CJE34 CSY24:CTA34 DCU24:DCW34 DMQ24:DMS34 DWM24:DWO34 EGI24:EGK34 EQE24:EQG34 FAA24:FAC34 FJW24:FJY34 FTS24:FTU34 GDO24:GDQ34 GNK24:GNM34 GXG24:GXI34 HHC24:HHE34 HQY24:HRA34 IAU24:IAW34 IKQ24:IKS34 IUM24:IUO34 JEI24:JEK34 JOE24:JOG34 JYA24:JYC34 KHW24:KHY34 KRS24:KRU34 LBO24:LBQ34 LLK24:LLM34 LVG24:LVI34 MFC24:MFE34 MOY24:MPA34 MYU24:MYW34 NIQ24:NIS34 NSM24:NSO34 OCI24:OCK34 OME24:OMG34 OWA24:OWC34 PFW24:PFY34 PPS24:PPU34 PZO24:PZQ34 QJK24:QJM34 QTG24:QTI34 RDC24:RDE34 RMY24:RNA34 RWU24:RWW34 SGQ24:SGS34 SQM24:SQO34 TAI24:TAK34 TKE24:TKG34 TUA24:TUC34 UDW24:UDY34 UNS24:UNU34 UXO24:UXQ34 VHK24:VHM34 VRG24:VRI34 WBC24:WBE34 WKY24:WLA34 WUU24:WUW34 IO24:IQ34 SK24:SM34 ACG24:ACI34 AMC24:AME34 AVY24:AWA34 BFU24:BFW34 BPQ24:BPS34 BZM24:BZO34 CJI24:CJK34 CTE24:CTG34 DDA24:DDC34 DMW24:DMY34 DWS24:DWU34 EGO24:EGQ34 EQK24:EQM34 FAG24:FAI34 FKC24:FKE34 FTY24:FUA34 GDU24:GDW34 GNQ24:GNS34 GXM24:GXO34 HHI24:HHK34 HRE24:HRG34 IBA24:IBC34 IKW24:IKY34 IUS24:IUU34 JEO24:JEQ34 JOK24:JOM34 JYG24:JYI34 KIC24:KIE34 KRY24:KSA34 LBU24:LBW34 LLQ24:LLS34 LVM24:LVO34 MFI24:MFK34 MPE24:MPG34 MZA24:MZC34 NIW24:NIY34 NSS24:NSU34 OCO24:OCQ34 OMK24:OMM34 OWG24:OWI34 PGC24:PGE34 PPY24:PQA34 PZU24:PZW34 QJQ24:QJS34 QTM24:QTO34 RDI24:RDK34 RNE24:RNG34 RXA24:RXC34 SGW24:SGY34 SQS24:SQU34 TAO24:TAQ34 TKK24:TKM34 TUG24:TUI34 UEC24:UEE34 UNY24:UOA34 UXU24:UXW34 VHQ24:VHS34 VRM24:VRO34 WBI24:WBK34 WLE24:WLG34 WVA24:WVC34">
      <formula1>#REF!</formula1>
      <formula2>0</formula2>
    </dataValidation>
    <dataValidation type="list" allowBlank="1" showErrorMessage="1" sqref="WUZ983060:WUZ983074 WLD983060:WLD983074 WBH983060:WBH983074 VRL983060:VRL983074 VHP983060:VHP983074 UXT983060:UXT983074 UNX983060:UNX983074 UEB983060:UEB983074 TUF983060:TUF983074 TKJ983060:TKJ983074 TAN983060:TAN983074 SQR983060:SQR983074 SGV983060:SGV983074 RWZ983060:RWZ983074 RND983060:RND983074 RDH983060:RDH983074 QTL983060:QTL983074 QJP983060:QJP983074 PZT983060:PZT983074 PPX983060:PPX983074 PGB983060:PGB983074 OWF983060:OWF983074 OMJ983060:OMJ983074 OCN983060:OCN983074 NSR983060:NSR983074 NIV983060:NIV983074 MYZ983060:MYZ983074 MPD983060:MPD983074 MFH983060:MFH983074 LVL983060:LVL983074 LLP983060:LLP983074 LBT983060:LBT983074 KRX983060:KRX983074 KIB983060:KIB983074 JYF983060:JYF983074 JOJ983060:JOJ983074 JEN983060:JEN983074 IUR983060:IUR983074 IKV983060:IKV983074 IAZ983060:IAZ983074 HRD983060:HRD983074 HHH983060:HHH983074 GXL983060:GXL983074 GNP983060:GNP983074 GDT983060:GDT983074 FTX983060:FTX983074 FKB983060:FKB983074 FAF983060:FAF983074 EQJ983060:EQJ983074 EGN983060:EGN983074 DWR983060:DWR983074 DMV983060:DMV983074 DCZ983060:DCZ983074 CTD983060:CTD983074 CJH983060:CJH983074 BZL983060:BZL983074 BPP983060:BPP983074 BFT983060:BFT983074 AVX983060:AVX983074 AMB983060:AMB983074 ACF983060:ACF983074 SJ983060:SJ983074 IN983060:IN983074 I983065:I983079 WUZ917524:WUZ917538 WLD917524:WLD917538 WBH917524:WBH917538 VRL917524:VRL917538 VHP917524:VHP917538 UXT917524:UXT917538 UNX917524:UNX917538 UEB917524:UEB917538 TUF917524:TUF917538 TKJ917524:TKJ917538 TAN917524:TAN917538 SQR917524:SQR917538 SGV917524:SGV917538 RWZ917524:RWZ917538 RND917524:RND917538 RDH917524:RDH917538 QTL917524:QTL917538 QJP917524:QJP917538 PZT917524:PZT917538 PPX917524:PPX917538 PGB917524:PGB917538 OWF917524:OWF917538 OMJ917524:OMJ917538 OCN917524:OCN917538 NSR917524:NSR917538 NIV917524:NIV917538 MYZ917524:MYZ917538 MPD917524:MPD917538 MFH917524:MFH917538 LVL917524:LVL917538 LLP917524:LLP917538 LBT917524:LBT917538 KRX917524:KRX917538 KIB917524:KIB917538 JYF917524:JYF917538 JOJ917524:JOJ917538 JEN917524:JEN917538 IUR917524:IUR917538 IKV917524:IKV917538 IAZ917524:IAZ917538 HRD917524:HRD917538 HHH917524:HHH917538 GXL917524:GXL917538 GNP917524:GNP917538 GDT917524:GDT917538 FTX917524:FTX917538 FKB917524:FKB917538 FAF917524:FAF917538 EQJ917524:EQJ917538 EGN917524:EGN917538 DWR917524:DWR917538 DMV917524:DMV917538 DCZ917524:DCZ917538 CTD917524:CTD917538 CJH917524:CJH917538 BZL917524:BZL917538 BPP917524:BPP917538 BFT917524:BFT917538 AVX917524:AVX917538 AMB917524:AMB917538 ACF917524:ACF917538 SJ917524:SJ917538 IN917524:IN917538 I917529:I917543 WUZ851988:WUZ852002 WLD851988:WLD852002 WBH851988:WBH852002 VRL851988:VRL852002 VHP851988:VHP852002 UXT851988:UXT852002 UNX851988:UNX852002 UEB851988:UEB852002 TUF851988:TUF852002 TKJ851988:TKJ852002 TAN851988:TAN852002 SQR851988:SQR852002 SGV851988:SGV852002 RWZ851988:RWZ852002 RND851988:RND852002 RDH851988:RDH852002 QTL851988:QTL852002 QJP851988:QJP852002 PZT851988:PZT852002 PPX851988:PPX852002 PGB851988:PGB852002 OWF851988:OWF852002 OMJ851988:OMJ852002 OCN851988:OCN852002 NSR851988:NSR852002 NIV851988:NIV852002 MYZ851988:MYZ852002 MPD851988:MPD852002 MFH851988:MFH852002 LVL851988:LVL852002 LLP851988:LLP852002 LBT851988:LBT852002 KRX851988:KRX852002 KIB851988:KIB852002 JYF851988:JYF852002 JOJ851988:JOJ852002 JEN851988:JEN852002 IUR851988:IUR852002 IKV851988:IKV852002 IAZ851988:IAZ852002 HRD851988:HRD852002 HHH851988:HHH852002 GXL851988:GXL852002 GNP851988:GNP852002 GDT851988:GDT852002 FTX851988:FTX852002 FKB851988:FKB852002 FAF851988:FAF852002 EQJ851988:EQJ852002 EGN851988:EGN852002 DWR851988:DWR852002 DMV851988:DMV852002 DCZ851988:DCZ852002 CTD851988:CTD852002 CJH851988:CJH852002 BZL851988:BZL852002 BPP851988:BPP852002 BFT851988:BFT852002 AVX851988:AVX852002 AMB851988:AMB852002 ACF851988:ACF852002 SJ851988:SJ852002 IN851988:IN852002 I851993:I852007 WUZ786452:WUZ786466 WLD786452:WLD786466 WBH786452:WBH786466 VRL786452:VRL786466 VHP786452:VHP786466 UXT786452:UXT786466 UNX786452:UNX786466 UEB786452:UEB786466 TUF786452:TUF786466 TKJ786452:TKJ786466 TAN786452:TAN786466 SQR786452:SQR786466 SGV786452:SGV786466 RWZ786452:RWZ786466 RND786452:RND786466 RDH786452:RDH786466 QTL786452:QTL786466 QJP786452:QJP786466 PZT786452:PZT786466 PPX786452:PPX786466 PGB786452:PGB786466 OWF786452:OWF786466 OMJ786452:OMJ786466 OCN786452:OCN786466 NSR786452:NSR786466 NIV786452:NIV786466 MYZ786452:MYZ786466 MPD786452:MPD786466 MFH786452:MFH786466 LVL786452:LVL786466 LLP786452:LLP786466 LBT786452:LBT786466 KRX786452:KRX786466 KIB786452:KIB786466 JYF786452:JYF786466 JOJ786452:JOJ786466 JEN786452:JEN786466 IUR786452:IUR786466 IKV786452:IKV786466 IAZ786452:IAZ786466 HRD786452:HRD786466 HHH786452:HHH786466 GXL786452:GXL786466 GNP786452:GNP786466 GDT786452:GDT786466 FTX786452:FTX786466 FKB786452:FKB786466 FAF786452:FAF786466 EQJ786452:EQJ786466 EGN786452:EGN786466 DWR786452:DWR786466 DMV786452:DMV786466 DCZ786452:DCZ786466 CTD786452:CTD786466 CJH786452:CJH786466 BZL786452:BZL786466 BPP786452:BPP786466 BFT786452:BFT786466 AVX786452:AVX786466 AMB786452:AMB786466 ACF786452:ACF786466 SJ786452:SJ786466 IN786452:IN786466 I786457:I786471 WUZ720916:WUZ720930 WLD720916:WLD720930 WBH720916:WBH720930 VRL720916:VRL720930 VHP720916:VHP720930 UXT720916:UXT720930 UNX720916:UNX720930 UEB720916:UEB720930 TUF720916:TUF720930 TKJ720916:TKJ720930 TAN720916:TAN720930 SQR720916:SQR720930 SGV720916:SGV720930 RWZ720916:RWZ720930 RND720916:RND720930 RDH720916:RDH720930 QTL720916:QTL720930 QJP720916:QJP720930 PZT720916:PZT720930 PPX720916:PPX720930 PGB720916:PGB720930 OWF720916:OWF720930 OMJ720916:OMJ720930 OCN720916:OCN720930 NSR720916:NSR720930 NIV720916:NIV720930 MYZ720916:MYZ720930 MPD720916:MPD720930 MFH720916:MFH720930 LVL720916:LVL720930 LLP720916:LLP720930 LBT720916:LBT720930 KRX720916:KRX720930 KIB720916:KIB720930 JYF720916:JYF720930 JOJ720916:JOJ720930 JEN720916:JEN720930 IUR720916:IUR720930 IKV720916:IKV720930 IAZ720916:IAZ720930 HRD720916:HRD720930 HHH720916:HHH720930 GXL720916:GXL720930 GNP720916:GNP720930 GDT720916:GDT720930 FTX720916:FTX720930 FKB720916:FKB720930 FAF720916:FAF720930 EQJ720916:EQJ720930 EGN720916:EGN720930 DWR720916:DWR720930 DMV720916:DMV720930 DCZ720916:DCZ720930 CTD720916:CTD720930 CJH720916:CJH720930 BZL720916:BZL720930 BPP720916:BPP720930 BFT720916:BFT720930 AVX720916:AVX720930 AMB720916:AMB720930 ACF720916:ACF720930 SJ720916:SJ720930 IN720916:IN720930 I720921:I720935 WUZ655380:WUZ655394 WLD655380:WLD655394 WBH655380:WBH655394 VRL655380:VRL655394 VHP655380:VHP655394 UXT655380:UXT655394 UNX655380:UNX655394 UEB655380:UEB655394 TUF655380:TUF655394 TKJ655380:TKJ655394 TAN655380:TAN655394 SQR655380:SQR655394 SGV655380:SGV655394 RWZ655380:RWZ655394 RND655380:RND655394 RDH655380:RDH655394 QTL655380:QTL655394 QJP655380:QJP655394 PZT655380:PZT655394 PPX655380:PPX655394 PGB655380:PGB655394 OWF655380:OWF655394 OMJ655380:OMJ655394 OCN655380:OCN655394 NSR655380:NSR655394 NIV655380:NIV655394 MYZ655380:MYZ655394 MPD655380:MPD655394 MFH655380:MFH655394 LVL655380:LVL655394 LLP655380:LLP655394 LBT655380:LBT655394 KRX655380:KRX655394 KIB655380:KIB655394 JYF655380:JYF655394 JOJ655380:JOJ655394 JEN655380:JEN655394 IUR655380:IUR655394 IKV655380:IKV655394 IAZ655380:IAZ655394 HRD655380:HRD655394 HHH655380:HHH655394 GXL655380:GXL655394 GNP655380:GNP655394 GDT655380:GDT655394 FTX655380:FTX655394 FKB655380:FKB655394 FAF655380:FAF655394 EQJ655380:EQJ655394 EGN655380:EGN655394 DWR655380:DWR655394 DMV655380:DMV655394 DCZ655380:DCZ655394 CTD655380:CTD655394 CJH655380:CJH655394 BZL655380:BZL655394 BPP655380:BPP655394 BFT655380:BFT655394 AVX655380:AVX655394 AMB655380:AMB655394 ACF655380:ACF655394 SJ655380:SJ655394 IN655380:IN655394 I655385:I655399 WUZ589844:WUZ589858 WLD589844:WLD589858 WBH589844:WBH589858 VRL589844:VRL589858 VHP589844:VHP589858 UXT589844:UXT589858 UNX589844:UNX589858 UEB589844:UEB589858 TUF589844:TUF589858 TKJ589844:TKJ589858 TAN589844:TAN589858 SQR589844:SQR589858 SGV589844:SGV589858 RWZ589844:RWZ589858 RND589844:RND589858 RDH589844:RDH589858 QTL589844:QTL589858 QJP589844:QJP589858 PZT589844:PZT589858 PPX589844:PPX589858 PGB589844:PGB589858 OWF589844:OWF589858 OMJ589844:OMJ589858 OCN589844:OCN589858 NSR589844:NSR589858 NIV589844:NIV589858 MYZ589844:MYZ589858 MPD589844:MPD589858 MFH589844:MFH589858 LVL589844:LVL589858 LLP589844:LLP589858 LBT589844:LBT589858 KRX589844:KRX589858 KIB589844:KIB589858 JYF589844:JYF589858 JOJ589844:JOJ589858 JEN589844:JEN589858 IUR589844:IUR589858 IKV589844:IKV589858 IAZ589844:IAZ589858 HRD589844:HRD589858 HHH589844:HHH589858 GXL589844:GXL589858 GNP589844:GNP589858 GDT589844:GDT589858 FTX589844:FTX589858 FKB589844:FKB589858 FAF589844:FAF589858 EQJ589844:EQJ589858 EGN589844:EGN589858 DWR589844:DWR589858 DMV589844:DMV589858 DCZ589844:DCZ589858 CTD589844:CTD589858 CJH589844:CJH589858 BZL589844:BZL589858 BPP589844:BPP589858 BFT589844:BFT589858 AVX589844:AVX589858 AMB589844:AMB589858 ACF589844:ACF589858 SJ589844:SJ589858 IN589844:IN589858 I589849:I589863 WUZ524308:WUZ524322 WLD524308:WLD524322 WBH524308:WBH524322 VRL524308:VRL524322 VHP524308:VHP524322 UXT524308:UXT524322 UNX524308:UNX524322 UEB524308:UEB524322 TUF524308:TUF524322 TKJ524308:TKJ524322 TAN524308:TAN524322 SQR524308:SQR524322 SGV524308:SGV524322 RWZ524308:RWZ524322 RND524308:RND524322 RDH524308:RDH524322 QTL524308:QTL524322 QJP524308:QJP524322 PZT524308:PZT524322 PPX524308:PPX524322 PGB524308:PGB524322 OWF524308:OWF524322 OMJ524308:OMJ524322 OCN524308:OCN524322 NSR524308:NSR524322 NIV524308:NIV524322 MYZ524308:MYZ524322 MPD524308:MPD524322 MFH524308:MFH524322 LVL524308:LVL524322 LLP524308:LLP524322 LBT524308:LBT524322 KRX524308:KRX524322 KIB524308:KIB524322 JYF524308:JYF524322 JOJ524308:JOJ524322 JEN524308:JEN524322 IUR524308:IUR524322 IKV524308:IKV524322 IAZ524308:IAZ524322 HRD524308:HRD524322 HHH524308:HHH524322 GXL524308:GXL524322 GNP524308:GNP524322 GDT524308:GDT524322 FTX524308:FTX524322 FKB524308:FKB524322 FAF524308:FAF524322 EQJ524308:EQJ524322 EGN524308:EGN524322 DWR524308:DWR524322 DMV524308:DMV524322 DCZ524308:DCZ524322 CTD524308:CTD524322 CJH524308:CJH524322 BZL524308:BZL524322 BPP524308:BPP524322 BFT524308:BFT524322 AVX524308:AVX524322 AMB524308:AMB524322 ACF524308:ACF524322 SJ524308:SJ524322 IN524308:IN524322 I524313:I524327 WUZ458772:WUZ458786 WLD458772:WLD458786 WBH458772:WBH458786 VRL458772:VRL458786 VHP458772:VHP458786 UXT458772:UXT458786 UNX458772:UNX458786 UEB458772:UEB458786 TUF458772:TUF458786 TKJ458772:TKJ458786 TAN458772:TAN458786 SQR458772:SQR458786 SGV458772:SGV458786 RWZ458772:RWZ458786 RND458772:RND458786 RDH458772:RDH458786 QTL458772:QTL458786 QJP458772:QJP458786 PZT458772:PZT458786 PPX458772:PPX458786 PGB458772:PGB458786 OWF458772:OWF458786 OMJ458772:OMJ458786 OCN458772:OCN458786 NSR458772:NSR458786 NIV458772:NIV458786 MYZ458772:MYZ458786 MPD458772:MPD458786 MFH458772:MFH458786 LVL458772:LVL458786 LLP458772:LLP458786 LBT458772:LBT458786 KRX458772:KRX458786 KIB458772:KIB458786 JYF458772:JYF458786 JOJ458772:JOJ458786 JEN458772:JEN458786 IUR458772:IUR458786 IKV458772:IKV458786 IAZ458772:IAZ458786 HRD458772:HRD458786 HHH458772:HHH458786 GXL458772:GXL458786 GNP458772:GNP458786 GDT458772:GDT458786 FTX458772:FTX458786 FKB458772:FKB458786 FAF458772:FAF458786 EQJ458772:EQJ458786 EGN458772:EGN458786 DWR458772:DWR458786 DMV458772:DMV458786 DCZ458772:DCZ458786 CTD458772:CTD458786 CJH458772:CJH458786 BZL458772:BZL458786 BPP458772:BPP458786 BFT458772:BFT458786 AVX458772:AVX458786 AMB458772:AMB458786 ACF458772:ACF458786 SJ458772:SJ458786 IN458772:IN458786 I458777:I458791 WUZ393236:WUZ393250 WLD393236:WLD393250 WBH393236:WBH393250 VRL393236:VRL393250 VHP393236:VHP393250 UXT393236:UXT393250 UNX393236:UNX393250 UEB393236:UEB393250 TUF393236:TUF393250 TKJ393236:TKJ393250 TAN393236:TAN393250 SQR393236:SQR393250 SGV393236:SGV393250 RWZ393236:RWZ393250 RND393236:RND393250 RDH393236:RDH393250 QTL393236:QTL393250 QJP393236:QJP393250 PZT393236:PZT393250 PPX393236:PPX393250 PGB393236:PGB393250 OWF393236:OWF393250 OMJ393236:OMJ393250 OCN393236:OCN393250 NSR393236:NSR393250 NIV393236:NIV393250 MYZ393236:MYZ393250 MPD393236:MPD393250 MFH393236:MFH393250 LVL393236:LVL393250 LLP393236:LLP393250 LBT393236:LBT393250 KRX393236:KRX393250 KIB393236:KIB393250 JYF393236:JYF393250 JOJ393236:JOJ393250 JEN393236:JEN393250 IUR393236:IUR393250 IKV393236:IKV393250 IAZ393236:IAZ393250 HRD393236:HRD393250 HHH393236:HHH393250 GXL393236:GXL393250 GNP393236:GNP393250 GDT393236:GDT393250 FTX393236:FTX393250 FKB393236:FKB393250 FAF393236:FAF393250 EQJ393236:EQJ393250 EGN393236:EGN393250 DWR393236:DWR393250 DMV393236:DMV393250 DCZ393236:DCZ393250 CTD393236:CTD393250 CJH393236:CJH393250 BZL393236:BZL393250 BPP393236:BPP393250 BFT393236:BFT393250 AVX393236:AVX393250 AMB393236:AMB393250 ACF393236:ACF393250 SJ393236:SJ393250 IN393236:IN393250 I393241:I393255 WUZ327700:WUZ327714 WLD327700:WLD327714 WBH327700:WBH327714 VRL327700:VRL327714 VHP327700:VHP327714 UXT327700:UXT327714 UNX327700:UNX327714 UEB327700:UEB327714 TUF327700:TUF327714 TKJ327700:TKJ327714 TAN327700:TAN327714 SQR327700:SQR327714 SGV327700:SGV327714 RWZ327700:RWZ327714 RND327700:RND327714 RDH327700:RDH327714 QTL327700:QTL327714 QJP327700:QJP327714 PZT327700:PZT327714 PPX327700:PPX327714 PGB327700:PGB327714 OWF327700:OWF327714 OMJ327700:OMJ327714 OCN327700:OCN327714 NSR327700:NSR327714 NIV327700:NIV327714 MYZ327700:MYZ327714 MPD327700:MPD327714 MFH327700:MFH327714 LVL327700:LVL327714 LLP327700:LLP327714 LBT327700:LBT327714 KRX327700:KRX327714 KIB327700:KIB327714 JYF327700:JYF327714 JOJ327700:JOJ327714 JEN327700:JEN327714 IUR327700:IUR327714 IKV327700:IKV327714 IAZ327700:IAZ327714 HRD327700:HRD327714 HHH327700:HHH327714 GXL327700:GXL327714 GNP327700:GNP327714 GDT327700:GDT327714 FTX327700:FTX327714 FKB327700:FKB327714 FAF327700:FAF327714 EQJ327700:EQJ327714 EGN327700:EGN327714 DWR327700:DWR327714 DMV327700:DMV327714 DCZ327700:DCZ327714 CTD327700:CTD327714 CJH327700:CJH327714 BZL327700:BZL327714 BPP327700:BPP327714 BFT327700:BFT327714 AVX327700:AVX327714 AMB327700:AMB327714 ACF327700:ACF327714 SJ327700:SJ327714 IN327700:IN327714 I327705:I327719 WUZ262164:WUZ262178 WLD262164:WLD262178 WBH262164:WBH262178 VRL262164:VRL262178 VHP262164:VHP262178 UXT262164:UXT262178 UNX262164:UNX262178 UEB262164:UEB262178 TUF262164:TUF262178 TKJ262164:TKJ262178 TAN262164:TAN262178 SQR262164:SQR262178 SGV262164:SGV262178 RWZ262164:RWZ262178 RND262164:RND262178 RDH262164:RDH262178 QTL262164:QTL262178 QJP262164:QJP262178 PZT262164:PZT262178 PPX262164:PPX262178 PGB262164:PGB262178 OWF262164:OWF262178 OMJ262164:OMJ262178 OCN262164:OCN262178 NSR262164:NSR262178 NIV262164:NIV262178 MYZ262164:MYZ262178 MPD262164:MPD262178 MFH262164:MFH262178 LVL262164:LVL262178 LLP262164:LLP262178 LBT262164:LBT262178 KRX262164:KRX262178 KIB262164:KIB262178 JYF262164:JYF262178 JOJ262164:JOJ262178 JEN262164:JEN262178 IUR262164:IUR262178 IKV262164:IKV262178 IAZ262164:IAZ262178 HRD262164:HRD262178 HHH262164:HHH262178 GXL262164:GXL262178 GNP262164:GNP262178 GDT262164:GDT262178 FTX262164:FTX262178 FKB262164:FKB262178 FAF262164:FAF262178 EQJ262164:EQJ262178 EGN262164:EGN262178 DWR262164:DWR262178 DMV262164:DMV262178 DCZ262164:DCZ262178 CTD262164:CTD262178 CJH262164:CJH262178 BZL262164:BZL262178 BPP262164:BPP262178 BFT262164:BFT262178 AVX262164:AVX262178 AMB262164:AMB262178 ACF262164:ACF262178 SJ262164:SJ262178 IN262164:IN262178 I262169:I262183 WUZ196628:WUZ196642 WLD196628:WLD196642 WBH196628:WBH196642 VRL196628:VRL196642 VHP196628:VHP196642 UXT196628:UXT196642 UNX196628:UNX196642 UEB196628:UEB196642 TUF196628:TUF196642 TKJ196628:TKJ196642 TAN196628:TAN196642 SQR196628:SQR196642 SGV196628:SGV196642 RWZ196628:RWZ196642 RND196628:RND196642 RDH196628:RDH196642 QTL196628:QTL196642 QJP196628:QJP196642 PZT196628:PZT196642 PPX196628:PPX196642 PGB196628:PGB196642 OWF196628:OWF196642 OMJ196628:OMJ196642 OCN196628:OCN196642 NSR196628:NSR196642 NIV196628:NIV196642 MYZ196628:MYZ196642 MPD196628:MPD196642 MFH196628:MFH196642 LVL196628:LVL196642 LLP196628:LLP196642 LBT196628:LBT196642 KRX196628:KRX196642 KIB196628:KIB196642 JYF196628:JYF196642 JOJ196628:JOJ196642 JEN196628:JEN196642 IUR196628:IUR196642 IKV196628:IKV196642 IAZ196628:IAZ196642 HRD196628:HRD196642 HHH196628:HHH196642 GXL196628:GXL196642 GNP196628:GNP196642 GDT196628:GDT196642 FTX196628:FTX196642 FKB196628:FKB196642 FAF196628:FAF196642 EQJ196628:EQJ196642 EGN196628:EGN196642 DWR196628:DWR196642 DMV196628:DMV196642 DCZ196628:DCZ196642 CTD196628:CTD196642 CJH196628:CJH196642 BZL196628:BZL196642 BPP196628:BPP196642 BFT196628:BFT196642 AVX196628:AVX196642 AMB196628:AMB196642 ACF196628:ACF196642 SJ196628:SJ196642 IN196628:IN196642 I196633:I196647 WUZ131092:WUZ131106 WLD131092:WLD131106 WBH131092:WBH131106 VRL131092:VRL131106 VHP131092:VHP131106 UXT131092:UXT131106 UNX131092:UNX131106 UEB131092:UEB131106 TUF131092:TUF131106 TKJ131092:TKJ131106 TAN131092:TAN131106 SQR131092:SQR131106 SGV131092:SGV131106 RWZ131092:RWZ131106 RND131092:RND131106 RDH131092:RDH131106 QTL131092:QTL131106 QJP131092:QJP131106 PZT131092:PZT131106 PPX131092:PPX131106 PGB131092:PGB131106 OWF131092:OWF131106 OMJ131092:OMJ131106 OCN131092:OCN131106 NSR131092:NSR131106 NIV131092:NIV131106 MYZ131092:MYZ131106 MPD131092:MPD131106 MFH131092:MFH131106 LVL131092:LVL131106 LLP131092:LLP131106 LBT131092:LBT131106 KRX131092:KRX131106 KIB131092:KIB131106 JYF131092:JYF131106 JOJ131092:JOJ131106 JEN131092:JEN131106 IUR131092:IUR131106 IKV131092:IKV131106 IAZ131092:IAZ131106 HRD131092:HRD131106 HHH131092:HHH131106 GXL131092:GXL131106 GNP131092:GNP131106 GDT131092:GDT131106 FTX131092:FTX131106 FKB131092:FKB131106 FAF131092:FAF131106 EQJ131092:EQJ131106 EGN131092:EGN131106 DWR131092:DWR131106 DMV131092:DMV131106 DCZ131092:DCZ131106 CTD131092:CTD131106 CJH131092:CJH131106 BZL131092:BZL131106 BPP131092:BPP131106 BFT131092:BFT131106 AVX131092:AVX131106 AMB131092:AMB131106 ACF131092:ACF131106 SJ131092:SJ131106 IN131092:IN131106 I131097:I131111 WUZ65556:WUZ65570 WLD65556:WLD65570 WBH65556:WBH65570 VRL65556:VRL65570 VHP65556:VHP65570 UXT65556:UXT65570 UNX65556:UNX65570 UEB65556:UEB65570 TUF65556:TUF65570 TKJ65556:TKJ65570 TAN65556:TAN65570 SQR65556:SQR65570 SGV65556:SGV65570 RWZ65556:RWZ65570 RND65556:RND65570 RDH65556:RDH65570 QTL65556:QTL65570 QJP65556:QJP65570 PZT65556:PZT65570 PPX65556:PPX65570 PGB65556:PGB65570 OWF65556:OWF65570 OMJ65556:OMJ65570 OCN65556:OCN65570 NSR65556:NSR65570 NIV65556:NIV65570 MYZ65556:MYZ65570 MPD65556:MPD65570 MFH65556:MFH65570 LVL65556:LVL65570 LLP65556:LLP65570 LBT65556:LBT65570 KRX65556:KRX65570 KIB65556:KIB65570 JYF65556:JYF65570 JOJ65556:JOJ65570 JEN65556:JEN65570 IUR65556:IUR65570 IKV65556:IKV65570 IAZ65556:IAZ65570 HRD65556:HRD65570 HHH65556:HHH65570 GXL65556:GXL65570 GNP65556:GNP65570 GDT65556:GDT65570 FTX65556:FTX65570 FKB65556:FKB65570 FAF65556:FAF65570 EQJ65556:EQJ65570 EGN65556:EGN65570 DWR65556:DWR65570 DMV65556:DMV65570 DCZ65556:DCZ65570 CTD65556:CTD65570 CJH65556:CJH65570 BZL65556:BZL65570 BPP65556:BPP65570 BFT65556:BFT65570 AVX65556:AVX65570 AMB65556:AMB65570 ACF65556:ACF65570 SJ65556:SJ65570 IN65556:IN65570 I65561:I65575 WUT983060:WUT983074 WKX983060:WKX983074 WBB983060:WBB983074 VRF983060:VRF983074 VHJ983060:VHJ983074 UXN983060:UXN983074 UNR983060:UNR983074 UDV983060:UDV983074 TTZ983060:TTZ983074 TKD983060:TKD983074 TAH983060:TAH983074 SQL983060:SQL983074 SGP983060:SGP983074 RWT983060:RWT983074 RMX983060:RMX983074 RDB983060:RDB983074 QTF983060:QTF983074 QJJ983060:QJJ983074 PZN983060:PZN983074 PPR983060:PPR983074 PFV983060:PFV983074 OVZ983060:OVZ983074 OMD983060:OMD983074 OCH983060:OCH983074 NSL983060:NSL983074 NIP983060:NIP983074 MYT983060:MYT983074 MOX983060:MOX983074 MFB983060:MFB983074 LVF983060:LVF983074 LLJ983060:LLJ983074 LBN983060:LBN983074 KRR983060:KRR983074 KHV983060:KHV983074 JXZ983060:JXZ983074 JOD983060:JOD983074 JEH983060:JEH983074 IUL983060:IUL983074 IKP983060:IKP983074 IAT983060:IAT983074 HQX983060:HQX983074 HHB983060:HHB983074 GXF983060:GXF983074 GNJ983060:GNJ983074 GDN983060:GDN983074 FTR983060:FTR983074 FJV983060:FJV983074 EZZ983060:EZZ983074 EQD983060:EQD983074 EGH983060:EGH983074 DWL983060:DWL983074 DMP983060:DMP983074 DCT983060:DCT983074 CSX983060:CSX983074 CJB983060:CJB983074 BZF983060:BZF983074 BPJ983060:BPJ983074 BFN983060:BFN983074 AVR983060:AVR983074 ALV983060:ALV983074 ABZ983060:ABZ983074 SD983060:SD983074 IH983060:IH983074 WUT917524:WUT917538 WKX917524:WKX917538 WBB917524:WBB917538 VRF917524:VRF917538 VHJ917524:VHJ917538 UXN917524:UXN917538 UNR917524:UNR917538 UDV917524:UDV917538 TTZ917524:TTZ917538 TKD917524:TKD917538 TAH917524:TAH917538 SQL917524:SQL917538 SGP917524:SGP917538 RWT917524:RWT917538 RMX917524:RMX917538 RDB917524:RDB917538 QTF917524:QTF917538 QJJ917524:QJJ917538 PZN917524:PZN917538 PPR917524:PPR917538 PFV917524:PFV917538 OVZ917524:OVZ917538 OMD917524:OMD917538 OCH917524:OCH917538 NSL917524:NSL917538 NIP917524:NIP917538 MYT917524:MYT917538 MOX917524:MOX917538 MFB917524:MFB917538 LVF917524:LVF917538 LLJ917524:LLJ917538 LBN917524:LBN917538 KRR917524:KRR917538 KHV917524:KHV917538 JXZ917524:JXZ917538 JOD917524:JOD917538 JEH917524:JEH917538 IUL917524:IUL917538 IKP917524:IKP917538 IAT917524:IAT917538 HQX917524:HQX917538 HHB917524:HHB917538 GXF917524:GXF917538 GNJ917524:GNJ917538 GDN917524:GDN917538 FTR917524:FTR917538 FJV917524:FJV917538 EZZ917524:EZZ917538 EQD917524:EQD917538 EGH917524:EGH917538 DWL917524:DWL917538 DMP917524:DMP917538 DCT917524:DCT917538 CSX917524:CSX917538 CJB917524:CJB917538 BZF917524:BZF917538 BPJ917524:BPJ917538 BFN917524:BFN917538 AVR917524:AVR917538 ALV917524:ALV917538 ABZ917524:ABZ917538 SD917524:SD917538 IH917524:IH917538 WUT851988:WUT852002 WKX851988:WKX852002 WBB851988:WBB852002 VRF851988:VRF852002 VHJ851988:VHJ852002 UXN851988:UXN852002 UNR851988:UNR852002 UDV851988:UDV852002 TTZ851988:TTZ852002 TKD851988:TKD852002 TAH851988:TAH852002 SQL851988:SQL852002 SGP851988:SGP852002 RWT851988:RWT852002 RMX851988:RMX852002 RDB851988:RDB852002 QTF851988:QTF852002 QJJ851988:QJJ852002 PZN851988:PZN852002 PPR851988:PPR852002 PFV851988:PFV852002 OVZ851988:OVZ852002 OMD851988:OMD852002 OCH851988:OCH852002 NSL851988:NSL852002 NIP851988:NIP852002 MYT851988:MYT852002 MOX851988:MOX852002 MFB851988:MFB852002 LVF851988:LVF852002 LLJ851988:LLJ852002 LBN851988:LBN852002 KRR851988:KRR852002 KHV851988:KHV852002 JXZ851988:JXZ852002 JOD851988:JOD852002 JEH851988:JEH852002 IUL851988:IUL852002 IKP851988:IKP852002 IAT851988:IAT852002 HQX851988:HQX852002 HHB851988:HHB852002 GXF851988:GXF852002 GNJ851988:GNJ852002 GDN851988:GDN852002 FTR851988:FTR852002 FJV851988:FJV852002 EZZ851988:EZZ852002 EQD851988:EQD852002 EGH851988:EGH852002 DWL851988:DWL852002 DMP851988:DMP852002 DCT851988:DCT852002 CSX851988:CSX852002 CJB851988:CJB852002 BZF851988:BZF852002 BPJ851988:BPJ852002 BFN851988:BFN852002 AVR851988:AVR852002 ALV851988:ALV852002 ABZ851988:ABZ852002 SD851988:SD852002 IH851988:IH852002 WUT786452:WUT786466 WKX786452:WKX786466 WBB786452:WBB786466 VRF786452:VRF786466 VHJ786452:VHJ786466 UXN786452:UXN786466 UNR786452:UNR786466 UDV786452:UDV786466 TTZ786452:TTZ786466 TKD786452:TKD786466 TAH786452:TAH786466 SQL786452:SQL786466 SGP786452:SGP786466 RWT786452:RWT786466 RMX786452:RMX786466 RDB786452:RDB786466 QTF786452:QTF786466 QJJ786452:QJJ786466 PZN786452:PZN786466 PPR786452:PPR786466 PFV786452:PFV786466 OVZ786452:OVZ786466 OMD786452:OMD786466 OCH786452:OCH786466 NSL786452:NSL786466 NIP786452:NIP786466 MYT786452:MYT786466 MOX786452:MOX786466 MFB786452:MFB786466 LVF786452:LVF786466 LLJ786452:LLJ786466 LBN786452:LBN786466 KRR786452:KRR786466 KHV786452:KHV786466 JXZ786452:JXZ786466 JOD786452:JOD786466 JEH786452:JEH786466 IUL786452:IUL786466 IKP786452:IKP786466 IAT786452:IAT786466 HQX786452:HQX786466 HHB786452:HHB786466 GXF786452:GXF786466 GNJ786452:GNJ786466 GDN786452:GDN786466 FTR786452:FTR786466 FJV786452:FJV786466 EZZ786452:EZZ786466 EQD786452:EQD786466 EGH786452:EGH786466 DWL786452:DWL786466 DMP786452:DMP786466 DCT786452:DCT786466 CSX786452:CSX786466 CJB786452:CJB786466 BZF786452:BZF786466 BPJ786452:BPJ786466 BFN786452:BFN786466 AVR786452:AVR786466 ALV786452:ALV786466 ABZ786452:ABZ786466 SD786452:SD786466 IH786452:IH786466 WUT720916:WUT720930 WKX720916:WKX720930 WBB720916:WBB720930 VRF720916:VRF720930 VHJ720916:VHJ720930 UXN720916:UXN720930 UNR720916:UNR720930 UDV720916:UDV720930 TTZ720916:TTZ720930 TKD720916:TKD720930 TAH720916:TAH720930 SQL720916:SQL720930 SGP720916:SGP720930 RWT720916:RWT720930 RMX720916:RMX720930 RDB720916:RDB720930 QTF720916:QTF720930 QJJ720916:QJJ720930 PZN720916:PZN720930 PPR720916:PPR720930 PFV720916:PFV720930 OVZ720916:OVZ720930 OMD720916:OMD720930 OCH720916:OCH720930 NSL720916:NSL720930 NIP720916:NIP720930 MYT720916:MYT720930 MOX720916:MOX720930 MFB720916:MFB720930 LVF720916:LVF720930 LLJ720916:LLJ720930 LBN720916:LBN720930 KRR720916:KRR720930 KHV720916:KHV720930 JXZ720916:JXZ720930 JOD720916:JOD720930 JEH720916:JEH720930 IUL720916:IUL720930 IKP720916:IKP720930 IAT720916:IAT720930 HQX720916:HQX720930 HHB720916:HHB720930 GXF720916:GXF720930 GNJ720916:GNJ720930 GDN720916:GDN720930 FTR720916:FTR720930 FJV720916:FJV720930 EZZ720916:EZZ720930 EQD720916:EQD720930 EGH720916:EGH720930 DWL720916:DWL720930 DMP720916:DMP720930 DCT720916:DCT720930 CSX720916:CSX720930 CJB720916:CJB720930 BZF720916:BZF720930 BPJ720916:BPJ720930 BFN720916:BFN720930 AVR720916:AVR720930 ALV720916:ALV720930 ABZ720916:ABZ720930 SD720916:SD720930 IH720916:IH720930 WUT655380:WUT655394 WKX655380:WKX655394 WBB655380:WBB655394 VRF655380:VRF655394 VHJ655380:VHJ655394 UXN655380:UXN655394 UNR655380:UNR655394 UDV655380:UDV655394 TTZ655380:TTZ655394 TKD655380:TKD655394 TAH655380:TAH655394 SQL655380:SQL655394 SGP655380:SGP655394 RWT655380:RWT655394 RMX655380:RMX655394 RDB655380:RDB655394 QTF655380:QTF655394 QJJ655380:QJJ655394 PZN655380:PZN655394 PPR655380:PPR655394 PFV655380:PFV655394 OVZ655380:OVZ655394 OMD655380:OMD655394 OCH655380:OCH655394 NSL655380:NSL655394 NIP655380:NIP655394 MYT655380:MYT655394 MOX655380:MOX655394 MFB655380:MFB655394 LVF655380:LVF655394 LLJ655380:LLJ655394 LBN655380:LBN655394 KRR655380:KRR655394 KHV655380:KHV655394 JXZ655380:JXZ655394 JOD655380:JOD655394 JEH655380:JEH655394 IUL655380:IUL655394 IKP655380:IKP655394 IAT655380:IAT655394 HQX655380:HQX655394 HHB655380:HHB655394 GXF655380:GXF655394 GNJ655380:GNJ655394 GDN655380:GDN655394 FTR655380:FTR655394 FJV655380:FJV655394 EZZ655380:EZZ655394 EQD655380:EQD655394 EGH655380:EGH655394 DWL655380:DWL655394 DMP655380:DMP655394 DCT655380:DCT655394 CSX655380:CSX655394 CJB655380:CJB655394 BZF655380:BZF655394 BPJ655380:BPJ655394 BFN655380:BFN655394 AVR655380:AVR655394 ALV655380:ALV655394 ABZ655380:ABZ655394 SD655380:SD655394 IH655380:IH655394 WUT589844:WUT589858 WKX589844:WKX589858 WBB589844:WBB589858 VRF589844:VRF589858 VHJ589844:VHJ589858 UXN589844:UXN589858 UNR589844:UNR589858 UDV589844:UDV589858 TTZ589844:TTZ589858 TKD589844:TKD589858 TAH589844:TAH589858 SQL589844:SQL589858 SGP589844:SGP589858 RWT589844:RWT589858 RMX589844:RMX589858 RDB589844:RDB589858 QTF589844:QTF589858 QJJ589844:QJJ589858 PZN589844:PZN589858 PPR589844:PPR589858 PFV589844:PFV589858 OVZ589844:OVZ589858 OMD589844:OMD589858 OCH589844:OCH589858 NSL589844:NSL589858 NIP589844:NIP589858 MYT589844:MYT589858 MOX589844:MOX589858 MFB589844:MFB589858 LVF589844:LVF589858 LLJ589844:LLJ589858 LBN589844:LBN589858 KRR589844:KRR589858 KHV589844:KHV589858 JXZ589844:JXZ589858 JOD589844:JOD589858 JEH589844:JEH589858 IUL589844:IUL589858 IKP589844:IKP589858 IAT589844:IAT589858 HQX589844:HQX589858 HHB589844:HHB589858 GXF589844:GXF589858 GNJ589844:GNJ589858 GDN589844:GDN589858 FTR589844:FTR589858 FJV589844:FJV589858 EZZ589844:EZZ589858 EQD589844:EQD589858 EGH589844:EGH589858 DWL589844:DWL589858 DMP589844:DMP589858 DCT589844:DCT589858 CSX589844:CSX589858 CJB589844:CJB589858 BZF589844:BZF589858 BPJ589844:BPJ589858 BFN589844:BFN589858 AVR589844:AVR589858 ALV589844:ALV589858 ABZ589844:ABZ589858 SD589844:SD589858 IH589844:IH589858 WUT524308:WUT524322 WKX524308:WKX524322 WBB524308:WBB524322 VRF524308:VRF524322 VHJ524308:VHJ524322 UXN524308:UXN524322 UNR524308:UNR524322 UDV524308:UDV524322 TTZ524308:TTZ524322 TKD524308:TKD524322 TAH524308:TAH524322 SQL524308:SQL524322 SGP524308:SGP524322 RWT524308:RWT524322 RMX524308:RMX524322 RDB524308:RDB524322 QTF524308:QTF524322 QJJ524308:QJJ524322 PZN524308:PZN524322 PPR524308:PPR524322 PFV524308:PFV524322 OVZ524308:OVZ524322 OMD524308:OMD524322 OCH524308:OCH524322 NSL524308:NSL524322 NIP524308:NIP524322 MYT524308:MYT524322 MOX524308:MOX524322 MFB524308:MFB524322 LVF524308:LVF524322 LLJ524308:LLJ524322 LBN524308:LBN524322 KRR524308:KRR524322 KHV524308:KHV524322 JXZ524308:JXZ524322 JOD524308:JOD524322 JEH524308:JEH524322 IUL524308:IUL524322 IKP524308:IKP524322 IAT524308:IAT524322 HQX524308:HQX524322 HHB524308:HHB524322 GXF524308:GXF524322 GNJ524308:GNJ524322 GDN524308:GDN524322 FTR524308:FTR524322 FJV524308:FJV524322 EZZ524308:EZZ524322 EQD524308:EQD524322 EGH524308:EGH524322 DWL524308:DWL524322 DMP524308:DMP524322 DCT524308:DCT524322 CSX524308:CSX524322 CJB524308:CJB524322 BZF524308:BZF524322 BPJ524308:BPJ524322 BFN524308:BFN524322 AVR524308:AVR524322 ALV524308:ALV524322 ABZ524308:ABZ524322 SD524308:SD524322 IH524308:IH524322 WUT458772:WUT458786 WKX458772:WKX458786 WBB458772:WBB458786 VRF458772:VRF458786 VHJ458772:VHJ458786 UXN458772:UXN458786 UNR458772:UNR458786 UDV458772:UDV458786 TTZ458772:TTZ458786 TKD458772:TKD458786 TAH458772:TAH458786 SQL458772:SQL458786 SGP458772:SGP458786 RWT458772:RWT458786 RMX458772:RMX458786 RDB458772:RDB458786 QTF458772:QTF458786 QJJ458772:QJJ458786 PZN458772:PZN458786 PPR458772:PPR458786 PFV458772:PFV458786 OVZ458772:OVZ458786 OMD458772:OMD458786 OCH458772:OCH458786 NSL458772:NSL458786 NIP458772:NIP458786 MYT458772:MYT458786 MOX458772:MOX458786 MFB458772:MFB458786 LVF458772:LVF458786 LLJ458772:LLJ458786 LBN458772:LBN458786 KRR458772:KRR458786 KHV458772:KHV458786 JXZ458772:JXZ458786 JOD458772:JOD458786 JEH458772:JEH458786 IUL458772:IUL458786 IKP458772:IKP458786 IAT458772:IAT458786 HQX458772:HQX458786 HHB458772:HHB458786 GXF458772:GXF458786 GNJ458772:GNJ458786 GDN458772:GDN458786 FTR458772:FTR458786 FJV458772:FJV458786 EZZ458772:EZZ458786 EQD458772:EQD458786 EGH458772:EGH458786 DWL458772:DWL458786 DMP458772:DMP458786 DCT458772:DCT458786 CSX458772:CSX458786 CJB458772:CJB458786 BZF458772:BZF458786 BPJ458772:BPJ458786 BFN458772:BFN458786 AVR458772:AVR458786 ALV458772:ALV458786 ABZ458772:ABZ458786 SD458772:SD458786 IH458772:IH458786 WUT393236:WUT393250 WKX393236:WKX393250 WBB393236:WBB393250 VRF393236:VRF393250 VHJ393236:VHJ393250 UXN393236:UXN393250 UNR393236:UNR393250 UDV393236:UDV393250 TTZ393236:TTZ393250 TKD393236:TKD393250 TAH393236:TAH393250 SQL393236:SQL393250 SGP393236:SGP393250 RWT393236:RWT393250 RMX393236:RMX393250 RDB393236:RDB393250 QTF393236:QTF393250 QJJ393236:QJJ393250 PZN393236:PZN393250 PPR393236:PPR393250 PFV393236:PFV393250 OVZ393236:OVZ393250 OMD393236:OMD393250 OCH393236:OCH393250 NSL393236:NSL393250 NIP393236:NIP393250 MYT393236:MYT393250 MOX393236:MOX393250 MFB393236:MFB393250 LVF393236:LVF393250 LLJ393236:LLJ393250 LBN393236:LBN393250 KRR393236:KRR393250 KHV393236:KHV393250 JXZ393236:JXZ393250 JOD393236:JOD393250 JEH393236:JEH393250 IUL393236:IUL393250 IKP393236:IKP393250 IAT393236:IAT393250 HQX393236:HQX393250 HHB393236:HHB393250 GXF393236:GXF393250 GNJ393236:GNJ393250 GDN393236:GDN393250 FTR393236:FTR393250 FJV393236:FJV393250 EZZ393236:EZZ393250 EQD393236:EQD393250 EGH393236:EGH393250 DWL393236:DWL393250 DMP393236:DMP393250 DCT393236:DCT393250 CSX393236:CSX393250 CJB393236:CJB393250 BZF393236:BZF393250 BPJ393236:BPJ393250 BFN393236:BFN393250 AVR393236:AVR393250 ALV393236:ALV393250 ABZ393236:ABZ393250 SD393236:SD393250 IH393236:IH393250 WUT327700:WUT327714 WKX327700:WKX327714 WBB327700:WBB327714 VRF327700:VRF327714 VHJ327700:VHJ327714 UXN327700:UXN327714 UNR327700:UNR327714 UDV327700:UDV327714 TTZ327700:TTZ327714 TKD327700:TKD327714 TAH327700:TAH327714 SQL327700:SQL327714 SGP327700:SGP327714 RWT327700:RWT327714 RMX327700:RMX327714 RDB327700:RDB327714 QTF327700:QTF327714 QJJ327700:QJJ327714 PZN327700:PZN327714 PPR327700:PPR327714 PFV327700:PFV327714 OVZ327700:OVZ327714 OMD327700:OMD327714 OCH327700:OCH327714 NSL327700:NSL327714 NIP327700:NIP327714 MYT327700:MYT327714 MOX327700:MOX327714 MFB327700:MFB327714 LVF327700:LVF327714 LLJ327700:LLJ327714 LBN327700:LBN327714 KRR327700:KRR327714 KHV327700:KHV327714 JXZ327700:JXZ327714 JOD327700:JOD327714 JEH327700:JEH327714 IUL327700:IUL327714 IKP327700:IKP327714 IAT327700:IAT327714 HQX327700:HQX327714 HHB327700:HHB327714 GXF327700:GXF327714 GNJ327700:GNJ327714 GDN327700:GDN327714 FTR327700:FTR327714 FJV327700:FJV327714 EZZ327700:EZZ327714 EQD327700:EQD327714 EGH327700:EGH327714 DWL327700:DWL327714 DMP327700:DMP327714 DCT327700:DCT327714 CSX327700:CSX327714 CJB327700:CJB327714 BZF327700:BZF327714 BPJ327700:BPJ327714 BFN327700:BFN327714 AVR327700:AVR327714 ALV327700:ALV327714 ABZ327700:ABZ327714 SD327700:SD327714 IH327700:IH327714 WUT262164:WUT262178 WKX262164:WKX262178 WBB262164:WBB262178 VRF262164:VRF262178 VHJ262164:VHJ262178 UXN262164:UXN262178 UNR262164:UNR262178 UDV262164:UDV262178 TTZ262164:TTZ262178 TKD262164:TKD262178 TAH262164:TAH262178 SQL262164:SQL262178 SGP262164:SGP262178 RWT262164:RWT262178 RMX262164:RMX262178 RDB262164:RDB262178 QTF262164:QTF262178 QJJ262164:QJJ262178 PZN262164:PZN262178 PPR262164:PPR262178 PFV262164:PFV262178 OVZ262164:OVZ262178 OMD262164:OMD262178 OCH262164:OCH262178 NSL262164:NSL262178 NIP262164:NIP262178 MYT262164:MYT262178 MOX262164:MOX262178 MFB262164:MFB262178 LVF262164:LVF262178 LLJ262164:LLJ262178 LBN262164:LBN262178 KRR262164:KRR262178 KHV262164:KHV262178 JXZ262164:JXZ262178 JOD262164:JOD262178 JEH262164:JEH262178 IUL262164:IUL262178 IKP262164:IKP262178 IAT262164:IAT262178 HQX262164:HQX262178 HHB262164:HHB262178 GXF262164:GXF262178 GNJ262164:GNJ262178 GDN262164:GDN262178 FTR262164:FTR262178 FJV262164:FJV262178 EZZ262164:EZZ262178 EQD262164:EQD262178 EGH262164:EGH262178 DWL262164:DWL262178 DMP262164:DMP262178 DCT262164:DCT262178 CSX262164:CSX262178 CJB262164:CJB262178 BZF262164:BZF262178 BPJ262164:BPJ262178 BFN262164:BFN262178 AVR262164:AVR262178 ALV262164:ALV262178 ABZ262164:ABZ262178 SD262164:SD262178 IH262164:IH262178 WUT196628:WUT196642 WKX196628:WKX196642 WBB196628:WBB196642 VRF196628:VRF196642 VHJ196628:VHJ196642 UXN196628:UXN196642 UNR196628:UNR196642 UDV196628:UDV196642 TTZ196628:TTZ196642 TKD196628:TKD196642 TAH196628:TAH196642 SQL196628:SQL196642 SGP196628:SGP196642 RWT196628:RWT196642 RMX196628:RMX196642 RDB196628:RDB196642 QTF196628:QTF196642 QJJ196628:QJJ196642 PZN196628:PZN196642 PPR196628:PPR196642 PFV196628:PFV196642 OVZ196628:OVZ196642 OMD196628:OMD196642 OCH196628:OCH196642 NSL196628:NSL196642 NIP196628:NIP196642 MYT196628:MYT196642 MOX196628:MOX196642 MFB196628:MFB196642 LVF196628:LVF196642 LLJ196628:LLJ196642 LBN196628:LBN196642 KRR196628:KRR196642 KHV196628:KHV196642 JXZ196628:JXZ196642 JOD196628:JOD196642 JEH196628:JEH196642 IUL196628:IUL196642 IKP196628:IKP196642 IAT196628:IAT196642 HQX196628:HQX196642 HHB196628:HHB196642 GXF196628:GXF196642 GNJ196628:GNJ196642 GDN196628:GDN196642 FTR196628:FTR196642 FJV196628:FJV196642 EZZ196628:EZZ196642 EQD196628:EQD196642 EGH196628:EGH196642 DWL196628:DWL196642 DMP196628:DMP196642 DCT196628:DCT196642 CSX196628:CSX196642 CJB196628:CJB196642 BZF196628:BZF196642 BPJ196628:BPJ196642 BFN196628:BFN196642 AVR196628:AVR196642 ALV196628:ALV196642 ABZ196628:ABZ196642 SD196628:SD196642 IH196628:IH196642 WUT131092:WUT131106 WKX131092:WKX131106 WBB131092:WBB131106 VRF131092:VRF131106 VHJ131092:VHJ131106 UXN131092:UXN131106 UNR131092:UNR131106 UDV131092:UDV131106 TTZ131092:TTZ131106 TKD131092:TKD131106 TAH131092:TAH131106 SQL131092:SQL131106 SGP131092:SGP131106 RWT131092:RWT131106 RMX131092:RMX131106 RDB131092:RDB131106 QTF131092:QTF131106 QJJ131092:QJJ131106 PZN131092:PZN131106 PPR131092:PPR131106 PFV131092:PFV131106 OVZ131092:OVZ131106 OMD131092:OMD131106 OCH131092:OCH131106 NSL131092:NSL131106 NIP131092:NIP131106 MYT131092:MYT131106 MOX131092:MOX131106 MFB131092:MFB131106 LVF131092:LVF131106 LLJ131092:LLJ131106 LBN131092:LBN131106 KRR131092:KRR131106 KHV131092:KHV131106 JXZ131092:JXZ131106 JOD131092:JOD131106 JEH131092:JEH131106 IUL131092:IUL131106 IKP131092:IKP131106 IAT131092:IAT131106 HQX131092:HQX131106 HHB131092:HHB131106 GXF131092:GXF131106 GNJ131092:GNJ131106 GDN131092:GDN131106 FTR131092:FTR131106 FJV131092:FJV131106 EZZ131092:EZZ131106 EQD131092:EQD131106 EGH131092:EGH131106 DWL131092:DWL131106 DMP131092:DMP131106 DCT131092:DCT131106 CSX131092:CSX131106 CJB131092:CJB131106 BZF131092:BZF131106 BPJ131092:BPJ131106 BFN131092:BFN131106 AVR131092:AVR131106 ALV131092:ALV131106 ABZ131092:ABZ131106 SD131092:SD131106 IH131092:IH131106 WUT65556:WUT65570 WKX65556:WKX65570 WBB65556:WBB65570 VRF65556:VRF65570 VHJ65556:VHJ65570 UXN65556:UXN65570 UNR65556:UNR65570 UDV65556:UDV65570 TTZ65556:TTZ65570 TKD65556:TKD65570 TAH65556:TAH65570 SQL65556:SQL65570 SGP65556:SGP65570 RWT65556:RWT65570 RMX65556:RMX65570 RDB65556:RDB65570 QTF65556:QTF65570 QJJ65556:QJJ65570 PZN65556:PZN65570 PPR65556:PPR65570 PFV65556:PFV65570 OVZ65556:OVZ65570 OMD65556:OMD65570 OCH65556:OCH65570 NSL65556:NSL65570 NIP65556:NIP65570 MYT65556:MYT65570 MOX65556:MOX65570 MFB65556:MFB65570 LVF65556:LVF65570 LLJ65556:LLJ65570 LBN65556:LBN65570 KRR65556:KRR65570 KHV65556:KHV65570 JXZ65556:JXZ65570 JOD65556:JOD65570 JEH65556:JEH65570 IUL65556:IUL65570 IKP65556:IKP65570 IAT65556:IAT65570 HQX65556:HQX65570 HHB65556:HHB65570 GXF65556:GXF65570 GNJ65556:GNJ65570 GDN65556:GDN65570 FTR65556:FTR65570 FJV65556:FJV65570 EZZ65556:EZZ65570 EQD65556:EQD65570 EGH65556:EGH65570 DWL65556:DWL65570 DMP65556:DMP65570 DCT65556:DCT65570 CSX65556:CSX65570 CJB65556:CJB65570 BZF65556:BZF65570 BPJ65556:BPJ65570 BFN65556:BFN65570 AVR65556:AVR65570 ALV65556:ALV65570 ABZ65556:ABZ65570 SD65556:SD65570 IH65556:IH65570 ABZ24:ABZ34 ALV24:ALV34 AVR24:AVR34 BFN24:BFN34 BPJ24:BPJ34 BZF24:BZF34 CJB24:CJB34 CSX24:CSX34 DCT24:DCT34 DMP24:DMP34 DWL24:DWL34 EGH24:EGH34 EQD24:EQD34 EZZ24:EZZ34 FJV24:FJV34 FTR24:FTR34 GDN24:GDN34 GNJ24:GNJ34 GXF24:GXF34 HHB24:HHB34 HQX24:HQX34 IAT24:IAT34 IKP24:IKP34 IUL24:IUL34 JEH24:JEH34 JOD24:JOD34 JXZ24:JXZ34 KHV24:KHV34 KRR24:KRR34 LBN24:LBN34 LLJ24:LLJ34 LVF24:LVF34 MFB24:MFB34 MOX24:MOX34 MYT24:MYT34 NIP24:NIP34 NSL24:NSL34 OCH24:OCH34 OMD24:OMD34 OVZ24:OVZ34 PFV24:PFV34 PPR24:PPR34 PZN24:PZN34 QJJ24:QJJ34 QTF24:QTF34 RDB24:RDB34 RMX24:RMX34 RWT24:RWT34 SGP24:SGP34 SQL24:SQL34 TAH24:TAH34 TKD24:TKD34 TTZ24:TTZ34 UDV24:UDV34 UNR24:UNR34 UXN24:UXN34 VHJ24:VHJ34 VRF24:VRF34 WBB24:WBB34 WKX24:WKX34 WUT24:WUT34 IN24:IN34 SJ24:SJ34 ACF24:ACF34 AMB24:AMB34 AVX24:AVX34 BFT24:BFT34 BPP24:BPP34 BZL24:BZL34 CJH24:CJH34 CTD24:CTD34 DCZ24:DCZ34 DMV24:DMV34 DWR24:DWR34 EGN24:EGN34 EQJ24:EQJ34 FAF24:FAF34 FKB24:FKB34 FTX24:FTX34 GDT24:GDT34 GNP24:GNP34 GXL24:GXL34 HHH24:HHH34 HRD24:HRD34 IAZ24:IAZ34 IKV24:IKV34 IUR24:IUR34 JEN24:JEN34 JOJ24:JOJ34 JYF24:JYF34 KIB24:KIB34 KRX24:KRX34 LBT24:LBT34 LLP24:LLP34 LVL24:LVL34 MFH24:MFH34 MPD24:MPD34 MYZ24:MYZ34 NIV24:NIV34 NSR24:NSR34 OCN24:OCN34 OMJ24:OMJ34 OWF24:OWF34 PGB24:PGB34 PPX24:PPX34 PZT24:PZT34 QJP24:QJP34 QTL24:QTL34 RDH24:RDH34 RND24:RND34 RWZ24:RWZ34 SGV24:SGV34 SQR24:SQR34 TAN24:TAN34 TKJ24:TKJ34 TUF24:TUF34 UEB24:UEB34 UNX24:UNX34 UXT24:UXT34 VHP24:VHP34 VRL24:VRL34 WBH24:WBH34 WLD24:WLD34 WUZ24:WUZ34 SD24:SD34 IH24:IH34">
      <formula1>$H$4:$H$6</formula1>
      <formula2>0</formula2>
    </dataValidation>
    <dataValidation type="list" allowBlank="1" showInputMessage="1" showErrorMessage="1" sqref="G17 G15">
      <formula1>#REF!</formula1>
    </dataValidation>
  </dataValidations>
  <pageMargins left="0" right="0" top="0.74803149606299213" bottom="0.74803149606299213" header="0.31496062992125984" footer="0.31496062992125984"/>
  <pageSetup paperSize="8" orientation="landscape" r:id="rId1"/>
  <drawing r:id="rId2"/>
  <extLst>
    <ext xmlns:x14="http://schemas.microsoft.com/office/spreadsheetml/2009/9/main" uri="{CCE6A557-97BC-4b89-ADB6-D9C93CAAB3DF}">
      <x14:dataValidations xmlns:xm="http://schemas.microsoft.com/office/excel/2006/main" count="7">
        <x14:dataValidation type="list" allowBlank="1" showErrorMessage="1">
          <x14:formula1>
            <xm:f>学校情報!$L$3:$L$6</xm:f>
          </x14:formula1>
          <xm:sqref>K4:K18 Q4:Q18</xm:sqref>
        </x14:dataValidation>
        <x14:dataValidation type="list" allowBlank="1" showErrorMessage="1">
          <x14:formula1>
            <xm:f>学校情報!$M$3:$M$11</xm:f>
          </x14:formula1>
          <xm:sqref>L4:L18 R4:R18</xm:sqref>
        </x14:dataValidation>
        <x14:dataValidation type="list" allowBlank="1" showInputMessage="1" showErrorMessage="1">
          <x14:formula1>
            <xm:f>学校情報!$N$3:$N$15</xm:f>
          </x14:formula1>
          <xm:sqref>M4:M18 S4:S18</xm:sqref>
        </x14:dataValidation>
        <x14:dataValidation type="list" allowBlank="1" showErrorMessage="1">
          <x14:formula1>
            <xm:f>学校情報!$O$3:$O$9</xm:f>
          </x14:formula1>
          <xm:sqref>N4:N18 T4:T18</xm:sqref>
        </x14:dataValidation>
        <x14:dataValidation type="list" allowBlank="1" showInputMessage="1" showErrorMessage="1">
          <x14:formula1>
            <xm:f>学校情報!$K$3:$K$5</xm:f>
          </x14:formula1>
          <xm:sqref>D15 D17 F15 F17</xm:sqref>
        </x14:dataValidation>
        <x14:dataValidation type="list" allowBlank="1" showInputMessage="1" showErrorMessage="1">
          <x14:formula1>
            <xm:f>学校情報!$B$3:$B$24</xm:f>
          </x14:formula1>
          <xm:sqref>C6:E6</xm:sqref>
        </x14:dataValidation>
        <x14:dataValidation type="list" allowBlank="1" showInputMessage="1" showErrorMessage="1">
          <x14:formula1>
            <xm:f>学校情報!$J$3:$J$5</xm:f>
          </x14:formula1>
          <xm:sqref>C3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O38"/>
  <sheetViews>
    <sheetView topLeftCell="A10" zoomScaleNormal="100" workbookViewId="0">
      <selection activeCell="H4" sqref="H4:J4"/>
    </sheetView>
  </sheetViews>
  <sheetFormatPr defaultRowHeight="14.25"/>
  <cols>
    <col min="1" max="1" width="8.125" style="2" customWidth="1"/>
    <col min="2" max="3" width="9.125" style="2" customWidth="1"/>
    <col min="4" max="4" width="5.625" style="56" customWidth="1"/>
    <col min="5" max="6" width="5.625" style="2" customWidth="1"/>
    <col min="7" max="7" width="8.125" style="2" customWidth="1"/>
    <col min="8" max="9" width="9.125" style="2" customWidth="1"/>
    <col min="10" max="10" width="5.625" style="56" customWidth="1"/>
    <col min="11" max="12" width="5.625" style="2" customWidth="1"/>
    <col min="13" max="62" width="4.375" style="2" customWidth="1"/>
    <col min="63" max="254" width="9" style="2"/>
    <col min="255" max="255" width="8.125" style="2" customWidth="1"/>
    <col min="256" max="257" width="9.125" style="2" customWidth="1"/>
    <col min="258" max="261" width="5.625" style="2" customWidth="1"/>
    <col min="262" max="262" width="8.125" style="2" customWidth="1"/>
    <col min="263" max="264" width="9.125" style="2" customWidth="1"/>
    <col min="265" max="268" width="5.625" style="2" customWidth="1"/>
    <col min="269" max="318" width="4.375" style="2" customWidth="1"/>
    <col min="319" max="510" width="9" style="2"/>
    <col min="511" max="511" width="8.125" style="2" customWidth="1"/>
    <col min="512" max="513" width="9.125" style="2" customWidth="1"/>
    <col min="514" max="517" width="5.625" style="2" customWidth="1"/>
    <col min="518" max="518" width="8.125" style="2" customWidth="1"/>
    <col min="519" max="520" width="9.125" style="2" customWidth="1"/>
    <col min="521" max="524" width="5.625" style="2" customWidth="1"/>
    <col min="525" max="574" width="4.375" style="2" customWidth="1"/>
    <col min="575" max="766" width="9" style="2"/>
    <col min="767" max="767" width="8.125" style="2" customWidth="1"/>
    <col min="768" max="769" width="9.125" style="2" customWidth="1"/>
    <col min="770" max="773" width="5.625" style="2" customWidth="1"/>
    <col min="774" max="774" width="8.125" style="2" customWidth="1"/>
    <col min="775" max="776" width="9.125" style="2" customWidth="1"/>
    <col min="777" max="780" width="5.625" style="2" customWidth="1"/>
    <col min="781" max="830" width="4.375" style="2" customWidth="1"/>
    <col min="831" max="1022" width="9" style="2"/>
    <col min="1023" max="1023" width="8.125" style="2" customWidth="1"/>
    <col min="1024" max="1025" width="9.125" style="2" customWidth="1"/>
    <col min="1026" max="1029" width="5.625" style="2" customWidth="1"/>
    <col min="1030" max="1030" width="8.125" style="2" customWidth="1"/>
    <col min="1031" max="1032" width="9.125" style="2" customWidth="1"/>
    <col min="1033" max="1036" width="5.625" style="2" customWidth="1"/>
    <col min="1037" max="1086" width="4.375" style="2" customWidth="1"/>
    <col min="1087" max="1278" width="9" style="2"/>
    <col min="1279" max="1279" width="8.125" style="2" customWidth="1"/>
    <col min="1280" max="1281" width="9.125" style="2" customWidth="1"/>
    <col min="1282" max="1285" width="5.625" style="2" customWidth="1"/>
    <col min="1286" max="1286" width="8.125" style="2" customWidth="1"/>
    <col min="1287" max="1288" width="9.125" style="2" customWidth="1"/>
    <col min="1289" max="1292" width="5.625" style="2" customWidth="1"/>
    <col min="1293" max="1342" width="4.375" style="2" customWidth="1"/>
    <col min="1343" max="1534" width="9" style="2"/>
    <col min="1535" max="1535" width="8.125" style="2" customWidth="1"/>
    <col min="1536" max="1537" width="9.125" style="2" customWidth="1"/>
    <col min="1538" max="1541" width="5.625" style="2" customWidth="1"/>
    <col min="1542" max="1542" width="8.125" style="2" customWidth="1"/>
    <col min="1543" max="1544" width="9.125" style="2" customWidth="1"/>
    <col min="1545" max="1548" width="5.625" style="2" customWidth="1"/>
    <col min="1549" max="1598" width="4.375" style="2" customWidth="1"/>
    <col min="1599" max="1790" width="9" style="2"/>
    <col min="1791" max="1791" width="8.125" style="2" customWidth="1"/>
    <col min="1792" max="1793" width="9.125" style="2" customWidth="1"/>
    <col min="1794" max="1797" width="5.625" style="2" customWidth="1"/>
    <col min="1798" max="1798" width="8.125" style="2" customWidth="1"/>
    <col min="1799" max="1800" width="9.125" style="2" customWidth="1"/>
    <col min="1801" max="1804" width="5.625" style="2" customWidth="1"/>
    <col min="1805" max="1854" width="4.375" style="2" customWidth="1"/>
    <col min="1855" max="2046" width="9" style="2"/>
    <col min="2047" max="2047" width="8.125" style="2" customWidth="1"/>
    <col min="2048" max="2049" width="9.125" style="2" customWidth="1"/>
    <col min="2050" max="2053" width="5.625" style="2" customWidth="1"/>
    <col min="2054" max="2054" width="8.125" style="2" customWidth="1"/>
    <col min="2055" max="2056" width="9.125" style="2" customWidth="1"/>
    <col min="2057" max="2060" width="5.625" style="2" customWidth="1"/>
    <col min="2061" max="2110" width="4.375" style="2" customWidth="1"/>
    <col min="2111" max="2302" width="9" style="2"/>
    <col min="2303" max="2303" width="8.125" style="2" customWidth="1"/>
    <col min="2304" max="2305" width="9.125" style="2" customWidth="1"/>
    <col min="2306" max="2309" width="5.625" style="2" customWidth="1"/>
    <col min="2310" max="2310" width="8.125" style="2" customWidth="1"/>
    <col min="2311" max="2312" width="9.125" style="2" customWidth="1"/>
    <col min="2313" max="2316" width="5.625" style="2" customWidth="1"/>
    <col min="2317" max="2366" width="4.375" style="2" customWidth="1"/>
    <col min="2367" max="2558" width="9" style="2"/>
    <col min="2559" max="2559" width="8.125" style="2" customWidth="1"/>
    <col min="2560" max="2561" width="9.125" style="2" customWidth="1"/>
    <col min="2562" max="2565" width="5.625" style="2" customWidth="1"/>
    <col min="2566" max="2566" width="8.125" style="2" customWidth="1"/>
    <col min="2567" max="2568" width="9.125" style="2" customWidth="1"/>
    <col min="2569" max="2572" width="5.625" style="2" customWidth="1"/>
    <col min="2573" max="2622" width="4.375" style="2" customWidth="1"/>
    <col min="2623" max="2814" width="9" style="2"/>
    <col min="2815" max="2815" width="8.125" style="2" customWidth="1"/>
    <col min="2816" max="2817" width="9.125" style="2" customWidth="1"/>
    <col min="2818" max="2821" width="5.625" style="2" customWidth="1"/>
    <col min="2822" max="2822" width="8.125" style="2" customWidth="1"/>
    <col min="2823" max="2824" width="9.125" style="2" customWidth="1"/>
    <col min="2825" max="2828" width="5.625" style="2" customWidth="1"/>
    <col min="2829" max="2878" width="4.375" style="2" customWidth="1"/>
    <col min="2879" max="3070" width="9" style="2"/>
    <col min="3071" max="3071" width="8.125" style="2" customWidth="1"/>
    <col min="3072" max="3073" width="9.125" style="2" customWidth="1"/>
    <col min="3074" max="3077" width="5.625" style="2" customWidth="1"/>
    <col min="3078" max="3078" width="8.125" style="2" customWidth="1"/>
    <col min="3079" max="3080" width="9.125" style="2" customWidth="1"/>
    <col min="3081" max="3084" width="5.625" style="2" customWidth="1"/>
    <col min="3085" max="3134" width="4.375" style="2" customWidth="1"/>
    <col min="3135" max="3326" width="9" style="2"/>
    <col min="3327" max="3327" width="8.125" style="2" customWidth="1"/>
    <col min="3328" max="3329" width="9.125" style="2" customWidth="1"/>
    <col min="3330" max="3333" width="5.625" style="2" customWidth="1"/>
    <col min="3334" max="3334" width="8.125" style="2" customWidth="1"/>
    <col min="3335" max="3336" width="9.125" style="2" customWidth="1"/>
    <col min="3337" max="3340" width="5.625" style="2" customWidth="1"/>
    <col min="3341" max="3390" width="4.375" style="2" customWidth="1"/>
    <col min="3391" max="3582" width="9" style="2"/>
    <col min="3583" max="3583" width="8.125" style="2" customWidth="1"/>
    <col min="3584" max="3585" width="9.125" style="2" customWidth="1"/>
    <col min="3586" max="3589" width="5.625" style="2" customWidth="1"/>
    <col min="3590" max="3590" width="8.125" style="2" customWidth="1"/>
    <col min="3591" max="3592" width="9.125" style="2" customWidth="1"/>
    <col min="3593" max="3596" width="5.625" style="2" customWidth="1"/>
    <col min="3597" max="3646" width="4.375" style="2" customWidth="1"/>
    <col min="3647" max="3838" width="9" style="2"/>
    <col min="3839" max="3839" width="8.125" style="2" customWidth="1"/>
    <col min="3840" max="3841" width="9.125" style="2" customWidth="1"/>
    <col min="3842" max="3845" width="5.625" style="2" customWidth="1"/>
    <col min="3846" max="3846" width="8.125" style="2" customWidth="1"/>
    <col min="3847" max="3848" width="9.125" style="2" customWidth="1"/>
    <col min="3849" max="3852" width="5.625" style="2" customWidth="1"/>
    <col min="3853" max="3902" width="4.375" style="2" customWidth="1"/>
    <col min="3903" max="4094" width="9" style="2"/>
    <col min="4095" max="4095" width="8.125" style="2" customWidth="1"/>
    <col min="4096" max="4097" width="9.125" style="2" customWidth="1"/>
    <col min="4098" max="4101" width="5.625" style="2" customWidth="1"/>
    <col min="4102" max="4102" width="8.125" style="2" customWidth="1"/>
    <col min="4103" max="4104" width="9.125" style="2" customWidth="1"/>
    <col min="4105" max="4108" width="5.625" style="2" customWidth="1"/>
    <col min="4109" max="4158" width="4.375" style="2" customWidth="1"/>
    <col min="4159" max="4350" width="9" style="2"/>
    <col min="4351" max="4351" width="8.125" style="2" customWidth="1"/>
    <col min="4352" max="4353" width="9.125" style="2" customWidth="1"/>
    <col min="4354" max="4357" width="5.625" style="2" customWidth="1"/>
    <col min="4358" max="4358" width="8.125" style="2" customWidth="1"/>
    <col min="4359" max="4360" width="9.125" style="2" customWidth="1"/>
    <col min="4361" max="4364" width="5.625" style="2" customWidth="1"/>
    <col min="4365" max="4414" width="4.375" style="2" customWidth="1"/>
    <col min="4415" max="4606" width="9" style="2"/>
    <col min="4607" max="4607" width="8.125" style="2" customWidth="1"/>
    <col min="4608" max="4609" width="9.125" style="2" customWidth="1"/>
    <col min="4610" max="4613" width="5.625" style="2" customWidth="1"/>
    <col min="4614" max="4614" width="8.125" style="2" customWidth="1"/>
    <col min="4615" max="4616" width="9.125" style="2" customWidth="1"/>
    <col min="4617" max="4620" width="5.625" style="2" customWidth="1"/>
    <col min="4621" max="4670" width="4.375" style="2" customWidth="1"/>
    <col min="4671" max="4862" width="9" style="2"/>
    <col min="4863" max="4863" width="8.125" style="2" customWidth="1"/>
    <col min="4864" max="4865" width="9.125" style="2" customWidth="1"/>
    <col min="4866" max="4869" width="5.625" style="2" customWidth="1"/>
    <col min="4870" max="4870" width="8.125" style="2" customWidth="1"/>
    <col min="4871" max="4872" width="9.125" style="2" customWidth="1"/>
    <col min="4873" max="4876" width="5.625" style="2" customWidth="1"/>
    <col min="4877" max="4926" width="4.375" style="2" customWidth="1"/>
    <col min="4927" max="5118" width="9" style="2"/>
    <col min="5119" max="5119" width="8.125" style="2" customWidth="1"/>
    <col min="5120" max="5121" width="9.125" style="2" customWidth="1"/>
    <col min="5122" max="5125" width="5.625" style="2" customWidth="1"/>
    <col min="5126" max="5126" width="8.125" style="2" customWidth="1"/>
    <col min="5127" max="5128" width="9.125" style="2" customWidth="1"/>
    <col min="5129" max="5132" width="5.625" style="2" customWidth="1"/>
    <col min="5133" max="5182" width="4.375" style="2" customWidth="1"/>
    <col min="5183" max="5374" width="9" style="2"/>
    <col min="5375" max="5375" width="8.125" style="2" customWidth="1"/>
    <col min="5376" max="5377" width="9.125" style="2" customWidth="1"/>
    <col min="5378" max="5381" width="5.625" style="2" customWidth="1"/>
    <col min="5382" max="5382" width="8.125" style="2" customWidth="1"/>
    <col min="5383" max="5384" width="9.125" style="2" customWidth="1"/>
    <col min="5385" max="5388" width="5.625" style="2" customWidth="1"/>
    <col min="5389" max="5438" width="4.375" style="2" customWidth="1"/>
    <col min="5439" max="5630" width="9" style="2"/>
    <col min="5631" max="5631" width="8.125" style="2" customWidth="1"/>
    <col min="5632" max="5633" width="9.125" style="2" customWidth="1"/>
    <col min="5634" max="5637" width="5.625" style="2" customWidth="1"/>
    <col min="5638" max="5638" width="8.125" style="2" customWidth="1"/>
    <col min="5639" max="5640" width="9.125" style="2" customWidth="1"/>
    <col min="5641" max="5644" width="5.625" style="2" customWidth="1"/>
    <col min="5645" max="5694" width="4.375" style="2" customWidth="1"/>
    <col min="5695" max="5886" width="9" style="2"/>
    <col min="5887" max="5887" width="8.125" style="2" customWidth="1"/>
    <col min="5888" max="5889" width="9.125" style="2" customWidth="1"/>
    <col min="5890" max="5893" width="5.625" style="2" customWidth="1"/>
    <col min="5894" max="5894" width="8.125" style="2" customWidth="1"/>
    <col min="5895" max="5896" width="9.125" style="2" customWidth="1"/>
    <col min="5897" max="5900" width="5.625" style="2" customWidth="1"/>
    <col min="5901" max="5950" width="4.375" style="2" customWidth="1"/>
    <col min="5951" max="6142" width="9" style="2"/>
    <col min="6143" max="6143" width="8.125" style="2" customWidth="1"/>
    <col min="6144" max="6145" width="9.125" style="2" customWidth="1"/>
    <col min="6146" max="6149" width="5.625" style="2" customWidth="1"/>
    <col min="6150" max="6150" width="8.125" style="2" customWidth="1"/>
    <col min="6151" max="6152" width="9.125" style="2" customWidth="1"/>
    <col min="6153" max="6156" width="5.625" style="2" customWidth="1"/>
    <col min="6157" max="6206" width="4.375" style="2" customWidth="1"/>
    <col min="6207" max="6398" width="9" style="2"/>
    <col min="6399" max="6399" width="8.125" style="2" customWidth="1"/>
    <col min="6400" max="6401" width="9.125" style="2" customWidth="1"/>
    <col min="6402" max="6405" width="5.625" style="2" customWidth="1"/>
    <col min="6406" max="6406" width="8.125" style="2" customWidth="1"/>
    <col min="6407" max="6408" width="9.125" style="2" customWidth="1"/>
    <col min="6409" max="6412" width="5.625" style="2" customWidth="1"/>
    <col min="6413" max="6462" width="4.375" style="2" customWidth="1"/>
    <col min="6463" max="6654" width="9" style="2"/>
    <col min="6655" max="6655" width="8.125" style="2" customWidth="1"/>
    <col min="6656" max="6657" width="9.125" style="2" customWidth="1"/>
    <col min="6658" max="6661" width="5.625" style="2" customWidth="1"/>
    <col min="6662" max="6662" width="8.125" style="2" customWidth="1"/>
    <col min="6663" max="6664" width="9.125" style="2" customWidth="1"/>
    <col min="6665" max="6668" width="5.625" style="2" customWidth="1"/>
    <col min="6669" max="6718" width="4.375" style="2" customWidth="1"/>
    <col min="6719" max="6910" width="9" style="2"/>
    <col min="6911" max="6911" width="8.125" style="2" customWidth="1"/>
    <col min="6912" max="6913" width="9.125" style="2" customWidth="1"/>
    <col min="6914" max="6917" width="5.625" style="2" customWidth="1"/>
    <col min="6918" max="6918" width="8.125" style="2" customWidth="1"/>
    <col min="6919" max="6920" width="9.125" style="2" customWidth="1"/>
    <col min="6921" max="6924" width="5.625" style="2" customWidth="1"/>
    <col min="6925" max="6974" width="4.375" style="2" customWidth="1"/>
    <col min="6975" max="7166" width="9" style="2"/>
    <col min="7167" max="7167" width="8.125" style="2" customWidth="1"/>
    <col min="7168" max="7169" width="9.125" style="2" customWidth="1"/>
    <col min="7170" max="7173" width="5.625" style="2" customWidth="1"/>
    <col min="7174" max="7174" width="8.125" style="2" customWidth="1"/>
    <col min="7175" max="7176" width="9.125" style="2" customWidth="1"/>
    <col min="7177" max="7180" width="5.625" style="2" customWidth="1"/>
    <col min="7181" max="7230" width="4.375" style="2" customWidth="1"/>
    <col min="7231" max="7422" width="9" style="2"/>
    <col min="7423" max="7423" width="8.125" style="2" customWidth="1"/>
    <col min="7424" max="7425" width="9.125" style="2" customWidth="1"/>
    <col min="7426" max="7429" width="5.625" style="2" customWidth="1"/>
    <col min="7430" max="7430" width="8.125" style="2" customWidth="1"/>
    <col min="7431" max="7432" width="9.125" style="2" customWidth="1"/>
    <col min="7433" max="7436" width="5.625" style="2" customWidth="1"/>
    <col min="7437" max="7486" width="4.375" style="2" customWidth="1"/>
    <col min="7487" max="7678" width="9" style="2"/>
    <col min="7679" max="7679" width="8.125" style="2" customWidth="1"/>
    <col min="7680" max="7681" width="9.125" style="2" customWidth="1"/>
    <col min="7682" max="7685" width="5.625" style="2" customWidth="1"/>
    <col min="7686" max="7686" width="8.125" style="2" customWidth="1"/>
    <col min="7687" max="7688" width="9.125" style="2" customWidth="1"/>
    <col min="7689" max="7692" width="5.625" style="2" customWidth="1"/>
    <col min="7693" max="7742" width="4.375" style="2" customWidth="1"/>
    <col min="7743" max="7934" width="9" style="2"/>
    <col min="7935" max="7935" width="8.125" style="2" customWidth="1"/>
    <col min="7936" max="7937" width="9.125" style="2" customWidth="1"/>
    <col min="7938" max="7941" width="5.625" style="2" customWidth="1"/>
    <col min="7942" max="7942" width="8.125" style="2" customWidth="1"/>
    <col min="7943" max="7944" width="9.125" style="2" customWidth="1"/>
    <col min="7945" max="7948" width="5.625" style="2" customWidth="1"/>
    <col min="7949" max="7998" width="4.375" style="2" customWidth="1"/>
    <col min="7999" max="8190" width="9" style="2"/>
    <col min="8191" max="8191" width="8.125" style="2" customWidth="1"/>
    <col min="8192" max="8193" width="9.125" style="2" customWidth="1"/>
    <col min="8194" max="8197" width="5.625" style="2" customWidth="1"/>
    <col min="8198" max="8198" width="8.125" style="2" customWidth="1"/>
    <col min="8199" max="8200" width="9.125" style="2" customWidth="1"/>
    <col min="8201" max="8204" width="5.625" style="2" customWidth="1"/>
    <col min="8205" max="8254" width="4.375" style="2" customWidth="1"/>
    <col min="8255" max="8446" width="9" style="2"/>
    <col min="8447" max="8447" width="8.125" style="2" customWidth="1"/>
    <col min="8448" max="8449" width="9.125" style="2" customWidth="1"/>
    <col min="8450" max="8453" width="5.625" style="2" customWidth="1"/>
    <col min="8454" max="8454" width="8.125" style="2" customWidth="1"/>
    <col min="8455" max="8456" width="9.125" style="2" customWidth="1"/>
    <col min="8457" max="8460" width="5.625" style="2" customWidth="1"/>
    <col min="8461" max="8510" width="4.375" style="2" customWidth="1"/>
    <col min="8511" max="8702" width="9" style="2"/>
    <col min="8703" max="8703" width="8.125" style="2" customWidth="1"/>
    <col min="8704" max="8705" width="9.125" style="2" customWidth="1"/>
    <col min="8706" max="8709" width="5.625" style="2" customWidth="1"/>
    <col min="8710" max="8710" width="8.125" style="2" customWidth="1"/>
    <col min="8711" max="8712" width="9.125" style="2" customWidth="1"/>
    <col min="8713" max="8716" width="5.625" style="2" customWidth="1"/>
    <col min="8717" max="8766" width="4.375" style="2" customWidth="1"/>
    <col min="8767" max="8958" width="9" style="2"/>
    <col min="8959" max="8959" width="8.125" style="2" customWidth="1"/>
    <col min="8960" max="8961" width="9.125" style="2" customWidth="1"/>
    <col min="8962" max="8965" width="5.625" style="2" customWidth="1"/>
    <col min="8966" max="8966" width="8.125" style="2" customWidth="1"/>
    <col min="8967" max="8968" width="9.125" style="2" customWidth="1"/>
    <col min="8969" max="8972" width="5.625" style="2" customWidth="1"/>
    <col min="8973" max="9022" width="4.375" style="2" customWidth="1"/>
    <col min="9023" max="9214" width="9" style="2"/>
    <col min="9215" max="9215" width="8.125" style="2" customWidth="1"/>
    <col min="9216" max="9217" width="9.125" style="2" customWidth="1"/>
    <col min="9218" max="9221" width="5.625" style="2" customWidth="1"/>
    <col min="9222" max="9222" width="8.125" style="2" customWidth="1"/>
    <col min="9223" max="9224" width="9.125" style="2" customWidth="1"/>
    <col min="9225" max="9228" width="5.625" style="2" customWidth="1"/>
    <col min="9229" max="9278" width="4.375" style="2" customWidth="1"/>
    <col min="9279" max="9470" width="9" style="2"/>
    <col min="9471" max="9471" width="8.125" style="2" customWidth="1"/>
    <col min="9472" max="9473" width="9.125" style="2" customWidth="1"/>
    <col min="9474" max="9477" width="5.625" style="2" customWidth="1"/>
    <col min="9478" max="9478" width="8.125" style="2" customWidth="1"/>
    <col min="9479" max="9480" width="9.125" style="2" customWidth="1"/>
    <col min="9481" max="9484" width="5.625" style="2" customWidth="1"/>
    <col min="9485" max="9534" width="4.375" style="2" customWidth="1"/>
    <col min="9535" max="9726" width="9" style="2"/>
    <col min="9727" max="9727" width="8.125" style="2" customWidth="1"/>
    <col min="9728" max="9729" width="9.125" style="2" customWidth="1"/>
    <col min="9730" max="9733" width="5.625" style="2" customWidth="1"/>
    <col min="9734" max="9734" width="8.125" style="2" customWidth="1"/>
    <col min="9735" max="9736" width="9.125" style="2" customWidth="1"/>
    <col min="9737" max="9740" width="5.625" style="2" customWidth="1"/>
    <col min="9741" max="9790" width="4.375" style="2" customWidth="1"/>
    <col min="9791" max="9982" width="9" style="2"/>
    <col min="9983" max="9983" width="8.125" style="2" customWidth="1"/>
    <col min="9984" max="9985" width="9.125" style="2" customWidth="1"/>
    <col min="9986" max="9989" width="5.625" style="2" customWidth="1"/>
    <col min="9990" max="9990" width="8.125" style="2" customWidth="1"/>
    <col min="9991" max="9992" width="9.125" style="2" customWidth="1"/>
    <col min="9993" max="9996" width="5.625" style="2" customWidth="1"/>
    <col min="9997" max="10046" width="4.375" style="2" customWidth="1"/>
    <col min="10047" max="10238" width="9" style="2"/>
    <col min="10239" max="10239" width="8.125" style="2" customWidth="1"/>
    <col min="10240" max="10241" width="9.125" style="2" customWidth="1"/>
    <col min="10242" max="10245" width="5.625" style="2" customWidth="1"/>
    <col min="10246" max="10246" width="8.125" style="2" customWidth="1"/>
    <col min="10247" max="10248" width="9.125" style="2" customWidth="1"/>
    <col min="10249" max="10252" width="5.625" style="2" customWidth="1"/>
    <col min="10253" max="10302" width="4.375" style="2" customWidth="1"/>
    <col min="10303" max="10494" width="9" style="2"/>
    <col min="10495" max="10495" width="8.125" style="2" customWidth="1"/>
    <col min="10496" max="10497" width="9.125" style="2" customWidth="1"/>
    <col min="10498" max="10501" width="5.625" style="2" customWidth="1"/>
    <col min="10502" max="10502" width="8.125" style="2" customWidth="1"/>
    <col min="10503" max="10504" width="9.125" style="2" customWidth="1"/>
    <col min="10505" max="10508" width="5.625" style="2" customWidth="1"/>
    <col min="10509" max="10558" width="4.375" style="2" customWidth="1"/>
    <col min="10559" max="10750" width="9" style="2"/>
    <col min="10751" max="10751" width="8.125" style="2" customWidth="1"/>
    <col min="10752" max="10753" width="9.125" style="2" customWidth="1"/>
    <col min="10754" max="10757" width="5.625" style="2" customWidth="1"/>
    <col min="10758" max="10758" width="8.125" style="2" customWidth="1"/>
    <col min="10759" max="10760" width="9.125" style="2" customWidth="1"/>
    <col min="10761" max="10764" width="5.625" style="2" customWidth="1"/>
    <col min="10765" max="10814" width="4.375" style="2" customWidth="1"/>
    <col min="10815" max="11006" width="9" style="2"/>
    <col min="11007" max="11007" width="8.125" style="2" customWidth="1"/>
    <col min="11008" max="11009" width="9.125" style="2" customWidth="1"/>
    <col min="11010" max="11013" width="5.625" style="2" customWidth="1"/>
    <col min="11014" max="11014" width="8.125" style="2" customWidth="1"/>
    <col min="11015" max="11016" width="9.125" style="2" customWidth="1"/>
    <col min="11017" max="11020" width="5.625" style="2" customWidth="1"/>
    <col min="11021" max="11070" width="4.375" style="2" customWidth="1"/>
    <col min="11071" max="11262" width="9" style="2"/>
    <col min="11263" max="11263" width="8.125" style="2" customWidth="1"/>
    <col min="11264" max="11265" width="9.125" style="2" customWidth="1"/>
    <col min="11266" max="11269" width="5.625" style="2" customWidth="1"/>
    <col min="11270" max="11270" width="8.125" style="2" customWidth="1"/>
    <col min="11271" max="11272" width="9.125" style="2" customWidth="1"/>
    <col min="11273" max="11276" width="5.625" style="2" customWidth="1"/>
    <col min="11277" max="11326" width="4.375" style="2" customWidth="1"/>
    <col min="11327" max="11518" width="9" style="2"/>
    <col min="11519" max="11519" width="8.125" style="2" customWidth="1"/>
    <col min="11520" max="11521" width="9.125" style="2" customWidth="1"/>
    <col min="11522" max="11525" width="5.625" style="2" customWidth="1"/>
    <col min="11526" max="11526" width="8.125" style="2" customWidth="1"/>
    <col min="11527" max="11528" width="9.125" style="2" customWidth="1"/>
    <col min="11529" max="11532" width="5.625" style="2" customWidth="1"/>
    <col min="11533" max="11582" width="4.375" style="2" customWidth="1"/>
    <col min="11583" max="11774" width="9" style="2"/>
    <col min="11775" max="11775" width="8.125" style="2" customWidth="1"/>
    <col min="11776" max="11777" width="9.125" style="2" customWidth="1"/>
    <col min="11778" max="11781" width="5.625" style="2" customWidth="1"/>
    <col min="11782" max="11782" width="8.125" style="2" customWidth="1"/>
    <col min="11783" max="11784" width="9.125" style="2" customWidth="1"/>
    <col min="11785" max="11788" width="5.625" style="2" customWidth="1"/>
    <col min="11789" max="11838" width="4.375" style="2" customWidth="1"/>
    <col min="11839" max="12030" width="9" style="2"/>
    <col min="12031" max="12031" width="8.125" style="2" customWidth="1"/>
    <col min="12032" max="12033" width="9.125" style="2" customWidth="1"/>
    <col min="12034" max="12037" width="5.625" style="2" customWidth="1"/>
    <col min="12038" max="12038" width="8.125" style="2" customWidth="1"/>
    <col min="12039" max="12040" width="9.125" style="2" customWidth="1"/>
    <col min="12041" max="12044" width="5.625" style="2" customWidth="1"/>
    <col min="12045" max="12094" width="4.375" style="2" customWidth="1"/>
    <col min="12095" max="12286" width="9" style="2"/>
    <col min="12287" max="12287" width="8.125" style="2" customWidth="1"/>
    <col min="12288" max="12289" width="9.125" style="2" customWidth="1"/>
    <col min="12290" max="12293" width="5.625" style="2" customWidth="1"/>
    <col min="12294" max="12294" width="8.125" style="2" customWidth="1"/>
    <col min="12295" max="12296" width="9.125" style="2" customWidth="1"/>
    <col min="12297" max="12300" width="5.625" style="2" customWidth="1"/>
    <col min="12301" max="12350" width="4.375" style="2" customWidth="1"/>
    <col min="12351" max="12542" width="9" style="2"/>
    <col min="12543" max="12543" width="8.125" style="2" customWidth="1"/>
    <col min="12544" max="12545" width="9.125" style="2" customWidth="1"/>
    <col min="12546" max="12549" width="5.625" style="2" customWidth="1"/>
    <col min="12550" max="12550" width="8.125" style="2" customWidth="1"/>
    <col min="12551" max="12552" width="9.125" style="2" customWidth="1"/>
    <col min="12553" max="12556" width="5.625" style="2" customWidth="1"/>
    <col min="12557" max="12606" width="4.375" style="2" customWidth="1"/>
    <col min="12607" max="12798" width="9" style="2"/>
    <col min="12799" max="12799" width="8.125" style="2" customWidth="1"/>
    <col min="12800" max="12801" width="9.125" style="2" customWidth="1"/>
    <col min="12802" max="12805" width="5.625" style="2" customWidth="1"/>
    <col min="12806" max="12806" width="8.125" style="2" customWidth="1"/>
    <col min="12807" max="12808" width="9.125" style="2" customWidth="1"/>
    <col min="12809" max="12812" width="5.625" style="2" customWidth="1"/>
    <col min="12813" max="12862" width="4.375" style="2" customWidth="1"/>
    <col min="12863" max="13054" width="9" style="2"/>
    <col min="13055" max="13055" width="8.125" style="2" customWidth="1"/>
    <col min="13056" max="13057" width="9.125" style="2" customWidth="1"/>
    <col min="13058" max="13061" width="5.625" style="2" customWidth="1"/>
    <col min="13062" max="13062" width="8.125" style="2" customWidth="1"/>
    <col min="13063" max="13064" width="9.125" style="2" customWidth="1"/>
    <col min="13065" max="13068" width="5.625" style="2" customWidth="1"/>
    <col min="13069" max="13118" width="4.375" style="2" customWidth="1"/>
    <col min="13119" max="13310" width="9" style="2"/>
    <col min="13311" max="13311" width="8.125" style="2" customWidth="1"/>
    <col min="13312" max="13313" width="9.125" style="2" customWidth="1"/>
    <col min="13314" max="13317" width="5.625" style="2" customWidth="1"/>
    <col min="13318" max="13318" width="8.125" style="2" customWidth="1"/>
    <col min="13319" max="13320" width="9.125" style="2" customWidth="1"/>
    <col min="13321" max="13324" width="5.625" style="2" customWidth="1"/>
    <col min="13325" max="13374" width="4.375" style="2" customWidth="1"/>
    <col min="13375" max="13566" width="9" style="2"/>
    <col min="13567" max="13567" width="8.125" style="2" customWidth="1"/>
    <col min="13568" max="13569" width="9.125" style="2" customWidth="1"/>
    <col min="13570" max="13573" width="5.625" style="2" customWidth="1"/>
    <col min="13574" max="13574" width="8.125" style="2" customWidth="1"/>
    <col min="13575" max="13576" width="9.125" style="2" customWidth="1"/>
    <col min="13577" max="13580" width="5.625" style="2" customWidth="1"/>
    <col min="13581" max="13630" width="4.375" style="2" customWidth="1"/>
    <col min="13631" max="13822" width="9" style="2"/>
    <col min="13823" max="13823" width="8.125" style="2" customWidth="1"/>
    <col min="13824" max="13825" width="9.125" style="2" customWidth="1"/>
    <col min="13826" max="13829" width="5.625" style="2" customWidth="1"/>
    <col min="13830" max="13830" width="8.125" style="2" customWidth="1"/>
    <col min="13831" max="13832" width="9.125" style="2" customWidth="1"/>
    <col min="13833" max="13836" width="5.625" style="2" customWidth="1"/>
    <col min="13837" max="13886" width="4.375" style="2" customWidth="1"/>
    <col min="13887" max="14078" width="9" style="2"/>
    <col min="14079" max="14079" width="8.125" style="2" customWidth="1"/>
    <col min="14080" max="14081" width="9.125" style="2" customWidth="1"/>
    <col min="14082" max="14085" width="5.625" style="2" customWidth="1"/>
    <col min="14086" max="14086" width="8.125" style="2" customWidth="1"/>
    <col min="14087" max="14088" width="9.125" style="2" customWidth="1"/>
    <col min="14089" max="14092" width="5.625" style="2" customWidth="1"/>
    <col min="14093" max="14142" width="4.375" style="2" customWidth="1"/>
    <col min="14143" max="14334" width="9" style="2"/>
    <col min="14335" max="14335" width="8.125" style="2" customWidth="1"/>
    <col min="14336" max="14337" width="9.125" style="2" customWidth="1"/>
    <col min="14338" max="14341" width="5.625" style="2" customWidth="1"/>
    <col min="14342" max="14342" width="8.125" style="2" customWidth="1"/>
    <col min="14343" max="14344" width="9.125" style="2" customWidth="1"/>
    <col min="14345" max="14348" width="5.625" style="2" customWidth="1"/>
    <col min="14349" max="14398" width="4.375" style="2" customWidth="1"/>
    <col min="14399" max="14590" width="9" style="2"/>
    <col min="14591" max="14591" width="8.125" style="2" customWidth="1"/>
    <col min="14592" max="14593" width="9.125" style="2" customWidth="1"/>
    <col min="14594" max="14597" width="5.625" style="2" customWidth="1"/>
    <col min="14598" max="14598" width="8.125" style="2" customWidth="1"/>
    <col min="14599" max="14600" width="9.125" style="2" customWidth="1"/>
    <col min="14601" max="14604" width="5.625" style="2" customWidth="1"/>
    <col min="14605" max="14654" width="4.375" style="2" customWidth="1"/>
    <col min="14655" max="14846" width="9" style="2"/>
    <col min="14847" max="14847" width="8.125" style="2" customWidth="1"/>
    <col min="14848" max="14849" width="9.125" style="2" customWidth="1"/>
    <col min="14850" max="14853" width="5.625" style="2" customWidth="1"/>
    <col min="14854" max="14854" width="8.125" style="2" customWidth="1"/>
    <col min="14855" max="14856" width="9.125" style="2" customWidth="1"/>
    <col min="14857" max="14860" width="5.625" style="2" customWidth="1"/>
    <col min="14861" max="14910" width="4.375" style="2" customWidth="1"/>
    <col min="14911" max="15102" width="9" style="2"/>
    <col min="15103" max="15103" width="8.125" style="2" customWidth="1"/>
    <col min="15104" max="15105" width="9.125" style="2" customWidth="1"/>
    <col min="15106" max="15109" width="5.625" style="2" customWidth="1"/>
    <col min="15110" max="15110" width="8.125" style="2" customWidth="1"/>
    <col min="15111" max="15112" width="9.125" style="2" customWidth="1"/>
    <col min="15113" max="15116" width="5.625" style="2" customWidth="1"/>
    <col min="15117" max="15166" width="4.375" style="2" customWidth="1"/>
    <col min="15167" max="15358" width="9" style="2"/>
    <col min="15359" max="15359" width="8.125" style="2" customWidth="1"/>
    <col min="15360" max="15361" width="9.125" style="2" customWidth="1"/>
    <col min="15362" max="15365" width="5.625" style="2" customWidth="1"/>
    <col min="15366" max="15366" width="8.125" style="2" customWidth="1"/>
    <col min="15367" max="15368" width="9.125" style="2" customWidth="1"/>
    <col min="15369" max="15372" width="5.625" style="2" customWidth="1"/>
    <col min="15373" max="15422" width="4.375" style="2" customWidth="1"/>
    <col min="15423" max="15614" width="9" style="2"/>
    <col min="15615" max="15615" width="8.125" style="2" customWidth="1"/>
    <col min="15616" max="15617" width="9.125" style="2" customWidth="1"/>
    <col min="15618" max="15621" width="5.625" style="2" customWidth="1"/>
    <col min="15622" max="15622" width="8.125" style="2" customWidth="1"/>
    <col min="15623" max="15624" width="9.125" style="2" customWidth="1"/>
    <col min="15625" max="15628" width="5.625" style="2" customWidth="1"/>
    <col min="15629" max="15678" width="4.375" style="2" customWidth="1"/>
    <col min="15679" max="15870" width="9" style="2"/>
    <col min="15871" max="15871" width="8.125" style="2" customWidth="1"/>
    <col min="15872" max="15873" width="9.125" style="2" customWidth="1"/>
    <col min="15874" max="15877" width="5.625" style="2" customWidth="1"/>
    <col min="15878" max="15878" width="8.125" style="2" customWidth="1"/>
    <col min="15879" max="15880" width="9.125" style="2" customWidth="1"/>
    <col min="15881" max="15884" width="5.625" style="2" customWidth="1"/>
    <col min="15885" max="15934" width="4.375" style="2" customWidth="1"/>
    <col min="15935" max="16126" width="9" style="2"/>
    <col min="16127" max="16127" width="8.125" style="2" customWidth="1"/>
    <col min="16128" max="16129" width="9.125" style="2" customWidth="1"/>
    <col min="16130" max="16133" width="5.625" style="2" customWidth="1"/>
    <col min="16134" max="16134" width="8.125" style="2" customWidth="1"/>
    <col min="16135" max="16136" width="9.125" style="2" customWidth="1"/>
    <col min="16137" max="16140" width="5.625" style="2" customWidth="1"/>
    <col min="16141" max="16190" width="4.375" style="2" customWidth="1"/>
    <col min="16191" max="16384" width="9" style="2"/>
  </cols>
  <sheetData>
    <row r="1" spans="1:15" ht="26.25" customHeight="1">
      <c r="A1" s="54"/>
      <c r="B1" s="136" t="str">
        <f>入力シート!B3</f>
        <v>令和７年度</v>
      </c>
      <c r="D1" s="57" t="str">
        <f>"新潟県高等学校"&amp;入力シート!C3&amp;"地区体育大会"</f>
        <v>新潟県高等学校春季地区体育大会</v>
      </c>
      <c r="F1" s="1"/>
      <c r="G1" s="1"/>
      <c r="H1" s="54"/>
      <c r="I1" s="54"/>
      <c r="J1" s="58"/>
      <c r="K1" s="54"/>
      <c r="L1" s="54"/>
      <c r="O1" s="1"/>
    </row>
    <row r="2" spans="1:15" ht="26.25" customHeight="1">
      <c r="A2" s="283" t="s">
        <v>186</v>
      </c>
      <c r="B2" s="283"/>
      <c r="C2" s="283"/>
      <c r="D2" s="283"/>
      <c r="E2" s="283"/>
      <c r="F2" s="283"/>
      <c r="G2" s="283"/>
      <c r="H2" s="283"/>
      <c r="I2" s="283"/>
      <c r="J2" s="283"/>
      <c r="K2" s="283"/>
      <c r="L2" s="283"/>
      <c r="O2" s="1"/>
    </row>
    <row r="3" spans="1:15" ht="14.25" customHeight="1">
      <c r="A3" s="1"/>
      <c r="B3" s="1"/>
      <c r="C3" s="1"/>
      <c r="D3" s="1"/>
      <c r="E3" s="1"/>
      <c r="F3" s="1"/>
      <c r="G3" s="1"/>
      <c r="H3" s="1"/>
      <c r="I3" s="1"/>
      <c r="J3" s="1"/>
      <c r="K3" s="1"/>
      <c r="L3" s="1"/>
      <c r="O3" s="1"/>
    </row>
    <row r="4" spans="1:15" ht="24" customHeight="1">
      <c r="A4" s="4" t="s">
        <v>47</v>
      </c>
      <c r="B4" s="291">
        <f>入力シート!$C$6</f>
        <v>0</v>
      </c>
      <c r="C4" s="292"/>
      <c r="D4" s="292"/>
      <c r="E4" s="293"/>
      <c r="F4" s="284" t="s">
        <v>187</v>
      </c>
      <c r="G4" s="285"/>
      <c r="H4" s="294" t="str">
        <f>入力シート!$C$9</f>
        <v/>
      </c>
      <c r="I4" s="295"/>
      <c r="J4" s="296"/>
      <c r="K4" s="60"/>
      <c r="L4" s="61"/>
      <c r="O4" s="1"/>
    </row>
    <row r="5" spans="1:15" ht="24" customHeight="1">
      <c r="A5" s="5" t="s">
        <v>57</v>
      </c>
      <c r="B5" s="297" t="str">
        <f>入力シート!$C$8</f>
        <v/>
      </c>
      <c r="C5" s="298"/>
      <c r="D5" s="298"/>
      <c r="E5" s="298"/>
      <c r="F5" s="298"/>
      <c r="G5" s="298"/>
      <c r="H5" s="298"/>
      <c r="I5" s="298"/>
      <c r="J5" s="299"/>
      <c r="K5" s="62"/>
      <c r="L5" s="63"/>
      <c r="O5" s="1"/>
    </row>
    <row r="6" spans="1:15" ht="14.25" customHeight="1">
      <c r="A6" s="1"/>
      <c r="B6" s="1"/>
      <c r="C6" s="1"/>
      <c r="D6" s="1"/>
      <c r="E6" s="1"/>
      <c r="F6" s="1"/>
      <c r="G6" s="1"/>
      <c r="H6" s="1"/>
      <c r="I6" s="1"/>
      <c r="J6" s="1"/>
      <c r="K6" s="1"/>
      <c r="L6" s="1"/>
      <c r="O6" s="1"/>
    </row>
    <row r="7" spans="1:15" ht="24" customHeight="1">
      <c r="A7" s="4" t="s">
        <v>81</v>
      </c>
      <c r="B7" s="289" t="s">
        <v>188</v>
      </c>
      <c r="C7" s="289"/>
      <c r="D7" s="55" t="s">
        <v>189</v>
      </c>
      <c r="E7" s="4" t="s">
        <v>190</v>
      </c>
      <c r="F7" s="4" t="s">
        <v>191</v>
      </c>
      <c r="G7" s="4" t="s">
        <v>82</v>
      </c>
      <c r="H7" s="289" t="s">
        <v>188</v>
      </c>
      <c r="I7" s="290"/>
      <c r="J7" s="137" t="s">
        <v>189</v>
      </c>
      <c r="K7" s="55" t="s">
        <v>190</v>
      </c>
      <c r="L7" s="4" t="s">
        <v>191</v>
      </c>
      <c r="O7" s="1"/>
    </row>
    <row r="8" spans="1:15" ht="24" customHeight="1">
      <c r="A8" s="4">
        <v>1</v>
      </c>
      <c r="B8" s="286">
        <f>IF(入力シート!I4="",0,入力シート!I4&amp;" "&amp;入力シート!K4)</f>
        <v>0</v>
      </c>
      <c r="C8" s="287"/>
      <c r="D8" s="135" t="str">
        <f>IF(入力シート!L4="","","〇")</f>
        <v/>
      </c>
      <c r="E8" s="135" t="str">
        <f>IF(入力シート!M4="","","〇")</f>
        <v/>
      </c>
      <c r="F8" s="135" t="str">
        <f>IF(入力シート!N4="","","〇")</f>
        <v/>
      </c>
      <c r="G8" s="4">
        <v>1</v>
      </c>
      <c r="H8" s="286">
        <f>IF(入力シート!O4="",0,入力シート!O4&amp;" "&amp;入力シート!Q4)</f>
        <v>0</v>
      </c>
      <c r="I8" s="288"/>
      <c r="J8" s="138" t="str">
        <f>IF(入力シート!R4="","","〇")</f>
        <v/>
      </c>
      <c r="K8" s="135" t="str">
        <f>IF(入力シート!S4="","","〇")</f>
        <v/>
      </c>
      <c r="L8" s="135" t="str">
        <f>IF(入力シート!T4="","","〇")</f>
        <v/>
      </c>
    </row>
    <row r="9" spans="1:15" ht="24" customHeight="1">
      <c r="A9" s="4">
        <v>2</v>
      </c>
      <c r="B9" s="286">
        <f>IF(入力シート!I5="",0,入力シート!I5&amp;" "&amp;入力シート!K5)</f>
        <v>0</v>
      </c>
      <c r="C9" s="287"/>
      <c r="D9" s="135" t="str">
        <f>IF(入力シート!L5="","","〇")</f>
        <v/>
      </c>
      <c r="E9" s="135" t="str">
        <f>IF(入力シート!M5="","","〇")</f>
        <v/>
      </c>
      <c r="F9" s="135" t="str">
        <f>IF(入力シート!N5="","","〇")</f>
        <v/>
      </c>
      <c r="G9" s="4">
        <v>2</v>
      </c>
      <c r="H9" s="286">
        <f>IF(入力シート!O5="",0,入力シート!O5&amp;" "&amp;入力シート!Q5)</f>
        <v>0</v>
      </c>
      <c r="I9" s="288"/>
      <c r="J9" s="138" t="str">
        <f>IF(入力シート!R5="","","〇")</f>
        <v/>
      </c>
      <c r="K9" s="135" t="str">
        <f>IF(入力シート!S5="","","〇")</f>
        <v/>
      </c>
      <c r="L9" s="135" t="str">
        <f>IF(入力シート!T5="","","〇")</f>
        <v/>
      </c>
    </row>
    <row r="10" spans="1:15" ht="24" customHeight="1">
      <c r="A10" s="4">
        <v>3</v>
      </c>
      <c r="B10" s="286">
        <f>IF(入力シート!I6="",0,入力シート!I6&amp;" "&amp;入力シート!K6)</f>
        <v>0</v>
      </c>
      <c r="C10" s="287"/>
      <c r="D10" s="135" t="str">
        <f>IF(入力シート!L6="","","〇")</f>
        <v/>
      </c>
      <c r="E10" s="135" t="str">
        <f>IF(入力シート!M6="","","〇")</f>
        <v/>
      </c>
      <c r="F10" s="135" t="str">
        <f>IF(入力シート!N6="","","〇")</f>
        <v/>
      </c>
      <c r="G10" s="4">
        <v>3</v>
      </c>
      <c r="H10" s="286">
        <f>IF(入力シート!O6="",0,入力シート!O6&amp;" "&amp;入力シート!Q6)</f>
        <v>0</v>
      </c>
      <c r="I10" s="288"/>
      <c r="J10" s="138" t="str">
        <f>IF(入力シート!R6="","","〇")</f>
        <v/>
      </c>
      <c r="K10" s="135" t="str">
        <f>IF(入力シート!S6="","","〇")</f>
        <v/>
      </c>
      <c r="L10" s="135" t="str">
        <f>IF(入力シート!T6="","","〇")</f>
        <v/>
      </c>
    </row>
    <row r="11" spans="1:15" ht="24" customHeight="1">
      <c r="A11" s="4">
        <v>4</v>
      </c>
      <c r="B11" s="286">
        <f>IF(入力シート!I7="",0,入力シート!I7&amp;" "&amp;入力シート!K7)</f>
        <v>0</v>
      </c>
      <c r="C11" s="287"/>
      <c r="D11" s="135" t="str">
        <f>IF(入力シート!L7="","","〇")</f>
        <v/>
      </c>
      <c r="E11" s="135" t="str">
        <f>IF(入力シート!M7="","","〇")</f>
        <v/>
      </c>
      <c r="F11" s="135" t="str">
        <f>IF(入力シート!N7="","","〇")</f>
        <v/>
      </c>
      <c r="G11" s="4">
        <v>4</v>
      </c>
      <c r="H11" s="286">
        <f>IF(入力シート!O7="",0,入力シート!O7&amp;" "&amp;入力シート!Q7)</f>
        <v>0</v>
      </c>
      <c r="I11" s="288"/>
      <c r="J11" s="138" t="str">
        <f>IF(入力シート!R7="","","〇")</f>
        <v/>
      </c>
      <c r="K11" s="135" t="str">
        <f>IF(入力シート!S7="","","〇")</f>
        <v/>
      </c>
      <c r="L11" s="135" t="str">
        <f>IF(入力シート!T7="","","〇")</f>
        <v/>
      </c>
    </row>
    <row r="12" spans="1:15" ht="24" customHeight="1">
      <c r="A12" s="4">
        <v>5</v>
      </c>
      <c r="B12" s="286">
        <f>IF(入力シート!I8="",0,入力シート!I8&amp;" "&amp;入力シート!K8)</f>
        <v>0</v>
      </c>
      <c r="C12" s="287"/>
      <c r="D12" s="135" t="str">
        <f>IF(入力シート!L8="","","〇")</f>
        <v/>
      </c>
      <c r="E12" s="135" t="str">
        <f>IF(入力シート!M8="","","〇")</f>
        <v/>
      </c>
      <c r="F12" s="135" t="str">
        <f>IF(入力シート!N8="","","〇")</f>
        <v/>
      </c>
      <c r="G12" s="4">
        <v>5</v>
      </c>
      <c r="H12" s="286">
        <f>IF(入力シート!O8="",0,入力シート!O8&amp;" "&amp;入力シート!Q8)</f>
        <v>0</v>
      </c>
      <c r="I12" s="288"/>
      <c r="J12" s="138" t="str">
        <f>IF(入力シート!R8="","","〇")</f>
        <v/>
      </c>
      <c r="K12" s="135" t="str">
        <f>IF(入力シート!S8="","","〇")</f>
        <v/>
      </c>
      <c r="L12" s="135" t="str">
        <f>IF(入力シート!T8="","","〇")</f>
        <v/>
      </c>
    </row>
    <row r="13" spans="1:15" ht="24" customHeight="1">
      <c r="A13" s="4">
        <v>6</v>
      </c>
      <c r="B13" s="286">
        <f>IF(入力シート!I9="",0,入力シート!I9&amp;" "&amp;入力シート!K9)</f>
        <v>0</v>
      </c>
      <c r="C13" s="287"/>
      <c r="D13" s="135" t="str">
        <f>IF(入力シート!L9="","","〇")</f>
        <v/>
      </c>
      <c r="E13" s="135" t="str">
        <f>IF(入力シート!M9="","","〇")</f>
        <v/>
      </c>
      <c r="F13" s="135" t="str">
        <f>IF(入力シート!N9="","","〇")</f>
        <v/>
      </c>
      <c r="G13" s="4">
        <v>6</v>
      </c>
      <c r="H13" s="286">
        <f>IF(入力シート!O9="",0,入力シート!O9&amp;" "&amp;入力シート!Q9)</f>
        <v>0</v>
      </c>
      <c r="I13" s="288"/>
      <c r="J13" s="138" t="str">
        <f>IF(入力シート!R9="","","〇")</f>
        <v/>
      </c>
      <c r="K13" s="135" t="str">
        <f>IF(入力シート!S9="","","〇")</f>
        <v/>
      </c>
      <c r="L13" s="135" t="str">
        <f>IF(入力シート!T9="","","〇")</f>
        <v/>
      </c>
    </row>
    <row r="14" spans="1:15" ht="24" customHeight="1">
      <c r="A14" s="4">
        <v>7</v>
      </c>
      <c r="B14" s="286">
        <f>IF(入力シート!I10="",0,入力シート!I10&amp;" "&amp;入力シート!K10)</f>
        <v>0</v>
      </c>
      <c r="C14" s="287"/>
      <c r="D14" s="135" t="str">
        <f>IF(入力シート!L10="","","〇")</f>
        <v/>
      </c>
      <c r="E14" s="135" t="str">
        <f>IF(入力シート!M10="","","〇")</f>
        <v/>
      </c>
      <c r="F14" s="135" t="str">
        <f>IF(入力シート!N10="","","〇")</f>
        <v/>
      </c>
      <c r="G14" s="4">
        <v>7</v>
      </c>
      <c r="H14" s="286">
        <f>IF(入力シート!O10="",0,入力シート!O10&amp;" "&amp;入力シート!Q10)</f>
        <v>0</v>
      </c>
      <c r="I14" s="288"/>
      <c r="J14" s="138" t="str">
        <f>IF(入力シート!R10="","","〇")</f>
        <v/>
      </c>
      <c r="K14" s="135" t="str">
        <f>IF(入力シート!S10="","","〇")</f>
        <v/>
      </c>
      <c r="L14" s="135" t="str">
        <f>IF(入力シート!T10="","","〇")</f>
        <v/>
      </c>
    </row>
    <row r="15" spans="1:15" ht="24" customHeight="1">
      <c r="A15" s="4">
        <v>8</v>
      </c>
      <c r="B15" s="286">
        <f>IF(入力シート!I11="",0,入力シート!I11&amp;" "&amp;入力シート!K11)</f>
        <v>0</v>
      </c>
      <c r="C15" s="287"/>
      <c r="D15" s="135" t="str">
        <f>IF(入力シート!L11="","","〇")</f>
        <v/>
      </c>
      <c r="E15" s="135" t="str">
        <f>IF(入力シート!M11="","","〇")</f>
        <v/>
      </c>
      <c r="F15" s="135" t="str">
        <f>IF(入力シート!N11="","","〇")</f>
        <v/>
      </c>
      <c r="G15" s="4">
        <v>8</v>
      </c>
      <c r="H15" s="286">
        <f>IF(入力シート!O11="",0,入力シート!O11&amp;" "&amp;入力シート!Q11)</f>
        <v>0</v>
      </c>
      <c r="I15" s="288"/>
      <c r="J15" s="138" t="str">
        <f>IF(入力シート!R11="","","〇")</f>
        <v/>
      </c>
      <c r="K15" s="135" t="str">
        <f>IF(入力シート!S11="","","〇")</f>
        <v/>
      </c>
      <c r="L15" s="135" t="str">
        <f>IF(入力シート!T11="","","〇")</f>
        <v/>
      </c>
    </row>
    <row r="16" spans="1:15" ht="24" customHeight="1">
      <c r="A16" s="4">
        <v>9</v>
      </c>
      <c r="B16" s="286">
        <f>IF(入力シート!I12="",0,入力シート!I12&amp;" "&amp;入力シート!K12)</f>
        <v>0</v>
      </c>
      <c r="C16" s="287"/>
      <c r="D16" s="135" t="str">
        <f>IF(入力シート!L12="","","〇")</f>
        <v/>
      </c>
      <c r="E16" s="135" t="str">
        <f>IF(入力シート!M12="","","〇")</f>
        <v/>
      </c>
      <c r="F16" s="135" t="str">
        <f>IF(入力シート!N12="","","〇")</f>
        <v/>
      </c>
      <c r="G16" s="4">
        <v>9</v>
      </c>
      <c r="H16" s="286">
        <f>IF(入力シート!O12="",0,入力シート!O12&amp;" "&amp;入力シート!Q12)</f>
        <v>0</v>
      </c>
      <c r="I16" s="288"/>
      <c r="J16" s="138" t="str">
        <f>IF(入力シート!R12="","","〇")</f>
        <v/>
      </c>
      <c r="K16" s="135" t="str">
        <f>IF(入力シート!S12="","","〇")</f>
        <v/>
      </c>
      <c r="L16" s="135" t="str">
        <f>IF(入力シート!T12="","","〇")</f>
        <v/>
      </c>
    </row>
    <row r="17" spans="1:12" ht="24" customHeight="1">
      <c r="A17" s="4">
        <v>10</v>
      </c>
      <c r="B17" s="286">
        <f>IF(入力シート!I13="",0,入力シート!I13&amp;" "&amp;入力シート!K13)</f>
        <v>0</v>
      </c>
      <c r="C17" s="287"/>
      <c r="D17" s="135" t="str">
        <f>IF(入力シート!L13="","","〇")</f>
        <v/>
      </c>
      <c r="E17" s="135" t="str">
        <f>IF(入力シート!M13="","","〇")</f>
        <v/>
      </c>
      <c r="F17" s="135" t="str">
        <f>IF(入力シート!N13="","","〇")</f>
        <v/>
      </c>
      <c r="G17" s="4">
        <v>10</v>
      </c>
      <c r="H17" s="286">
        <f>IF(入力シート!O13="",0,入力シート!O13&amp;" "&amp;入力シート!Q13)</f>
        <v>0</v>
      </c>
      <c r="I17" s="288"/>
      <c r="J17" s="138" t="str">
        <f>IF(入力シート!R13="","","〇")</f>
        <v/>
      </c>
      <c r="K17" s="135" t="str">
        <f>IF(入力シート!S13="","","〇")</f>
        <v/>
      </c>
      <c r="L17" s="135" t="str">
        <f>IF(入力シート!T13="","","〇")</f>
        <v/>
      </c>
    </row>
    <row r="18" spans="1:12" ht="24" customHeight="1">
      <c r="A18" s="218">
        <v>11</v>
      </c>
      <c r="B18" s="286">
        <f>IF(入力シート!I14="",0,入力シート!I14&amp;" "&amp;入力シート!K14)</f>
        <v>0</v>
      </c>
      <c r="C18" s="287"/>
      <c r="D18" s="135" t="str">
        <f>IF(入力シート!L14="","","〇")</f>
        <v/>
      </c>
      <c r="E18" s="135" t="str">
        <f>IF(入力シート!M14="","","〇")</f>
        <v/>
      </c>
      <c r="F18" s="135" t="str">
        <f>IF(入力シート!N14="","","〇")</f>
        <v/>
      </c>
      <c r="G18" s="218">
        <v>11</v>
      </c>
      <c r="H18" s="286">
        <f>IF(入力シート!O14="",0,入力シート!O14&amp;" "&amp;入力シート!Q14)</f>
        <v>0</v>
      </c>
      <c r="I18" s="288"/>
      <c r="J18" s="138" t="str">
        <f>IF(入力シート!R14="","","〇")</f>
        <v/>
      </c>
      <c r="K18" s="135" t="str">
        <f>IF(入力シート!S14="","","〇")</f>
        <v/>
      </c>
      <c r="L18" s="135" t="str">
        <f>IF(入力シート!T14="","","〇")</f>
        <v/>
      </c>
    </row>
    <row r="19" spans="1:12" ht="24" customHeight="1">
      <c r="A19" s="218">
        <v>12</v>
      </c>
      <c r="B19" s="286">
        <f>IF(入力シート!I15="",0,入力シート!I15&amp;" "&amp;入力シート!K15)</f>
        <v>0</v>
      </c>
      <c r="C19" s="287"/>
      <c r="D19" s="135" t="str">
        <f>IF(入力シート!L15="","","〇")</f>
        <v/>
      </c>
      <c r="E19" s="135" t="str">
        <f>IF(入力シート!M15="","","〇")</f>
        <v/>
      </c>
      <c r="F19" s="135" t="str">
        <f>IF(入力シート!N15="","","〇")</f>
        <v/>
      </c>
      <c r="G19" s="218">
        <v>12</v>
      </c>
      <c r="H19" s="286">
        <f>IF(入力シート!O15="",0,入力シート!O15&amp;" "&amp;入力シート!Q15)</f>
        <v>0</v>
      </c>
      <c r="I19" s="288"/>
      <c r="J19" s="138" t="str">
        <f>IF(入力シート!R15="","","〇")</f>
        <v/>
      </c>
      <c r="K19" s="135" t="str">
        <f>IF(入力シート!S15="","","〇")</f>
        <v/>
      </c>
      <c r="L19" s="135" t="str">
        <f>IF(入力シート!T15="","","〇")</f>
        <v/>
      </c>
    </row>
    <row r="20" spans="1:12" ht="24" customHeight="1">
      <c r="A20" s="218">
        <v>13</v>
      </c>
      <c r="B20" s="286">
        <f>IF(入力シート!I16="",0,入力シート!I16&amp;" "&amp;入力シート!K16)</f>
        <v>0</v>
      </c>
      <c r="C20" s="287"/>
      <c r="D20" s="135" t="str">
        <f>IF(入力シート!L16="","","〇")</f>
        <v/>
      </c>
      <c r="E20" s="135" t="str">
        <f>IF(入力シート!M16="","","〇")</f>
        <v/>
      </c>
      <c r="F20" s="135" t="str">
        <f>IF(入力シート!N16="","","〇")</f>
        <v/>
      </c>
      <c r="G20" s="218">
        <v>13</v>
      </c>
      <c r="H20" s="286">
        <f>IF(入力シート!O16="",0,入力シート!O16&amp;" "&amp;入力シート!Q16)</f>
        <v>0</v>
      </c>
      <c r="I20" s="288"/>
      <c r="J20" s="138" t="str">
        <f>IF(入力シート!R16="","","〇")</f>
        <v/>
      </c>
      <c r="K20" s="135" t="str">
        <f>IF(入力シート!S16="","","〇")</f>
        <v/>
      </c>
      <c r="L20" s="135" t="str">
        <f>IF(入力シート!T16="","","〇")</f>
        <v/>
      </c>
    </row>
    <row r="21" spans="1:12" ht="24" customHeight="1">
      <c r="A21" s="218">
        <v>14</v>
      </c>
      <c r="B21" s="286">
        <f>IF(入力シート!I17="",0,入力シート!I17&amp;" "&amp;入力シート!K17)</f>
        <v>0</v>
      </c>
      <c r="C21" s="287"/>
      <c r="D21" s="135" t="str">
        <f>IF(入力シート!L17="","","〇")</f>
        <v/>
      </c>
      <c r="E21" s="135" t="str">
        <f>IF(入力シート!M17="","","〇")</f>
        <v/>
      </c>
      <c r="F21" s="135" t="str">
        <f>IF(入力シート!N17="","","〇")</f>
        <v/>
      </c>
      <c r="G21" s="218">
        <v>14</v>
      </c>
      <c r="H21" s="286">
        <f>IF(入力シート!O17="",0,入力シート!O17&amp;" "&amp;入力シート!Q17)</f>
        <v>0</v>
      </c>
      <c r="I21" s="288"/>
      <c r="J21" s="138" t="str">
        <f>IF(入力シート!R17="","","〇")</f>
        <v/>
      </c>
      <c r="K21" s="135" t="str">
        <f>IF(入力シート!S17="","","〇")</f>
        <v/>
      </c>
      <c r="L21" s="135" t="str">
        <f>IF(入力シート!T17="","","〇")</f>
        <v/>
      </c>
    </row>
    <row r="22" spans="1:12" ht="24" customHeight="1">
      <c r="A22" s="218">
        <v>15</v>
      </c>
      <c r="B22" s="286">
        <f>IF(入力シート!I18="",0,入力シート!I18&amp;" "&amp;入力シート!K18)</f>
        <v>0</v>
      </c>
      <c r="C22" s="287"/>
      <c r="D22" s="135" t="str">
        <f>IF(入力シート!L18="","","〇")</f>
        <v/>
      </c>
      <c r="E22" s="135" t="str">
        <f>IF(入力シート!M18="","","〇")</f>
        <v/>
      </c>
      <c r="F22" s="135" t="str">
        <f>IF(入力シート!N18="","","〇")</f>
        <v/>
      </c>
      <c r="G22" s="218">
        <v>15</v>
      </c>
      <c r="H22" s="286">
        <f>IF(入力シート!O18="",0,入力シート!O18&amp;" "&amp;入力シート!Q18)</f>
        <v>0</v>
      </c>
      <c r="I22" s="288"/>
      <c r="J22" s="139" t="str">
        <f>IF(入力シート!R18="","","〇")</f>
        <v/>
      </c>
      <c r="K22" s="135" t="str">
        <f>IF(入力シート!S18="","","〇")</f>
        <v/>
      </c>
      <c r="L22" s="135" t="str">
        <f>IF(入力シート!T18="","","〇")</f>
        <v/>
      </c>
    </row>
    <row r="23" spans="1:12" ht="24" customHeight="1">
      <c r="A23" s="4">
        <v>16</v>
      </c>
      <c r="B23" s="286">
        <f>IF(入力シート!I19="",0,入力シート!I19&amp;" "&amp;入力シート!K19)</f>
        <v>0</v>
      </c>
      <c r="C23" s="287"/>
      <c r="D23" s="135" t="str">
        <f>IF(入力シート!L19="","","〇")</f>
        <v/>
      </c>
      <c r="E23" s="135" t="str">
        <f>IF(入力シート!M19="","","〇")</f>
        <v/>
      </c>
      <c r="F23" s="135" t="str">
        <f>IF(入力シート!N19="","","〇")</f>
        <v/>
      </c>
      <c r="G23" s="4">
        <v>16</v>
      </c>
      <c r="H23" s="286">
        <f>IF(入力シート!O19="",0,入力シート!O19&amp;" "&amp;入力シート!Q19)</f>
        <v>0</v>
      </c>
      <c r="I23" s="288"/>
      <c r="J23" s="138" t="str">
        <f>IF(入力シート!R19="","","〇")</f>
        <v/>
      </c>
      <c r="K23" s="135" t="str">
        <f>IF(入力シート!S19="","","〇")</f>
        <v/>
      </c>
      <c r="L23" s="135" t="str">
        <f>IF(入力シート!T19="","","〇")</f>
        <v/>
      </c>
    </row>
    <row r="24" spans="1:12" ht="24" customHeight="1">
      <c r="A24" s="4">
        <v>17</v>
      </c>
      <c r="B24" s="286">
        <f>IF(入力シート!I20="",0,入力シート!I20&amp;" "&amp;入力シート!K20)</f>
        <v>0</v>
      </c>
      <c r="C24" s="287"/>
      <c r="D24" s="135" t="str">
        <f>IF(入力シート!L20="","","〇")</f>
        <v/>
      </c>
      <c r="E24" s="135" t="str">
        <f>IF(入力シート!M20="","","〇")</f>
        <v/>
      </c>
      <c r="F24" s="135" t="str">
        <f>IF(入力シート!N20="","","〇")</f>
        <v/>
      </c>
      <c r="G24" s="4">
        <v>17</v>
      </c>
      <c r="H24" s="286">
        <f>IF(入力シート!O20="",0,入力シート!O20&amp;" "&amp;入力シート!Q20)</f>
        <v>0</v>
      </c>
      <c r="I24" s="288"/>
      <c r="J24" s="138" t="str">
        <f>IF(入力シート!R20="","","〇")</f>
        <v/>
      </c>
      <c r="K24" s="135" t="str">
        <f>IF(入力シート!S20="","","〇")</f>
        <v/>
      </c>
      <c r="L24" s="135" t="str">
        <f>IF(入力シート!T20="","","〇")</f>
        <v/>
      </c>
    </row>
    <row r="25" spans="1:12" ht="24" customHeight="1">
      <c r="A25" s="4">
        <v>18</v>
      </c>
      <c r="B25" s="286">
        <f>IF(入力シート!I21="",0,入力シート!I21&amp;" "&amp;入力シート!K21)</f>
        <v>0</v>
      </c>
      <c r="C25" s="287"/>
      <c r="D25" s="135" t="str">
        <f>IF(入力シート!L21="","","〇")</f>
        <v/>
      </c>
      <c r="E25" s="135" t="str">
        <f>IF(入力シート!M21="","","〇")</f>
        <v/>
      </c>
      <c r="F25" s="135" t="str">
        <f>IF(入力シート!N21="","","〇")</f>
        <v/>
      </c>
      <c r="G25" s="4">
        <v>18</v>
      </c>
      <c r="H25" s="286">
        <f>IF(入力シート!O21="",0,入力シート!O21&amp;" "&amp;入力シート!Q21)</f>
        <v>0</v>
      </c>
      <c r="I25" s="288"/>
      <c r="J25" s="138" t="str">
        <f>IF(入力シート!R21="","","〇")</f>
        <v/>
      </c>
      <c r="K25" s="135" t="str">
        <f>IF(入力シート!S21="","","〇")</f>
        <v/>
      </c>
      <c r="L25" s="135" t="str">
        <f>IF(入力シート!T21="","","〇")</f>
        <v/>
      </c>
    </row>
    <row r="26" spans="1:12" ht="24" customHeight="1">
      <c r="A26" s="4">
        <v>19</v>
      </c>
      <c r="B26" s="286">
        <f>IF(入力シート!I22="",0,入力シート!I22&amp;" "&amp;入力シート!K22)</f>
        <v>0</v>
      </c>
      <c r="C26" s="287"/>
      <c r="D26" s="135" t="str">
        <f>IF(入力シート!L22="","","〇")</f>
        <v/>
      </c>
      <c r="E26" s="135" t="str">
        <f>IF(入力シート!M22="","","〇")</f>
        <v/>
      </c>
      <c r="F26" s="135" t="str">
        <f>IF(入力シート!N22="","","〇")</f>
        <v/>
      </c>
      <c r="G26" s="4">
        <v>19</v>
      </c>
      <c r="H26" s="286">
        <f>IF(入力シート!O22="",0,入力シート!O22&amp;" "&amp;入力シート!Q22)</f>
        <v>0</v>
      </c>
      <c r="I26" s="288"/>
      <c r="J26" s="138" t="str">
        <f>IF(入力シート!R22="","","〇")</f>
        <v/>
      </c>
      <c r="K26" s="135" t="str">
        <f>IF(入力シート!S22="","","〇")</f>
        <v/>
      </c>
      <c r="L26" s="135" t="str">
        <f>IF(入力シート!T22="","","〇")</f>
        <v/>
      </c>
    </row>
    <row r="27" spans="1:12" ht="24" customHeight="1">
      <c r="A27" s="4">
        <v>20</v>
      </c>
      <c r="B27" s="286">
        <f>IF(入力シート!I23="",0,入力シート!I23&amp;" "&amp;入力シート!K23)</f>
        <v>0</v>
      </c>
      <c r="C27" s="287"/>
      <c r="D27" s="135" t="str">
        <f>IF(入力シート!L23="","","〇")</f>
        <v/>
      </c>
      <c r="E27" s="135" t="str">
        <f>IF(入力シート!M23="","","〇")</f>
        <v/>
      </c>
      <c r="F27" s="135" t="str">
        <f>IF(入力シート!N23="","","〇")</f>
        <v/>
      </c>
      <c r="G27" s="4">
        <v>20</v>
      </c>
      <c r="H27" s="286">
        <f>IF(入力シート!O23="",0,入力シート!O23&amp;" "&amp;入力シート!Q23)</f>
        <v>0</v>
      </c>
      <c r="I27" s="288"/>
      <c r="J27" s="139" t="str">
        <f>IF(入力シート!R23="","","〇")</f>
        <v/>
      </c>
      <c r="K27" s="135" t="str">
        <f>IF(入力シート!S23="","","〇")</f>
        <v/>
      </c>
      <c r="L27" s="135" t="str">
        <f>IF(入力シート!T23="","","〇")</f>
        <v/>
      </c>
    </row>
    <row r="28" spans="1:12" ht="24" customHeight="1">
      <c r="A28" s="2" t="s">
        <v>244</v>
      </c>
      <c r="B28" s="61"/>
      <c r="C28" s="61"/>
      <c r="D28" s="59"/>
      <c r="E28" s="61"/>
      <c r="F28" s="64"/>
      <c r="G28" s="64"/>
      <c r="H28" s="64"/>
      <c r="I28" s="64"/>
      <c r="J28" s="59"/>
      <c r="K28" s="64"/>
      <c r="L28" s="64"/>
    </row>
    <row r="29" spans="1:12" ht="12.75" customHeight="1">
      <c r="B29" s="1"/>
      <c r="C29" s="61"/>
      <c r="D29" s="59"/>
      <c r="E29" s="61"/>
      <c r="F29" s="61"/>
      <c r="G29" s="61"/>
      <c r="H29" s="1"/>
      <c r="I29" s="1"/>
      <c r="J29" s="1"/>
      <c r="K29" s="61"/>
      <c r="L29" s="61"/>
    </row>
    <row r="30" spans="1:12" ht="24" customHeight="1">
      <c r="B30" s="3" t="s">
        <v>192</v>
      </c>
      <c r="C30" s="61"/>
      <c r="D30" s="59"/>
      <c r="E30" s="61"/>
      <c r="F30" s="61"/>
      <c r="G30" s="61"/>
      <c r="H30" s="302">
        <f>入力シート!$E$5</f>
        <v>0</v>
      </c>
      <c r="I30" s="302"/>
      <c r="J30" s="65"/>
      <c r="K30" s="61"/>
      <c r="L30" s="61"/>
    </row>
    <row r="31" spans="1:12" ht="23.25" customHeight="1">
      <c r="B31" s="303">
        <f>B4</f>
        <v>0</v>
      </c>
      <c r="C31" s="303"/>
      <c r="D31" s="303"/>
      <c r="E31" s="303"/>
      <c r="F31" s="140" t="s">
        <v>245</v>
      </c>
      <c r="G31" s="304" t="str">
        <f>入力シート!$C$7</f>
        <v/>
      </c>
      <c r="H31" s="304"/>
      <c r="I31" s="304"/>
      <c r="J31" s="141" t="s">
        <v>246</v>
      </c>
      <c r="K31" s="67"/>
      <c r="L31" s="1"/>
    </row>
    <row r="32" spans="1:12" ht="19.5" customHeight="1">
      <c r="B32" s="1"/>
      <c r="C32" s="1"/>
      <c r="D32" s="1"/>
      <c r="E32" s="1"/>
      <c r="F32" s="1"/>
      <c r="G32" s="1"/>
      <c r="H32" s="1"/>
      <c r="I32" s="1"/>
      <c r="J32" s="1"/>
      <c r="K32" s="1"/>
      <c r="L32" s="1"/>
    </row>
    <row r="33" spans="1:12" ht="18.75">
      <c r="A33" s="68" t="s">
        <v>193</v>
      </c>
      <c r="C33" s="215">
        <f>COUNTA(入力シート!I4:I18)</f>
        <v>0</v>
      </c>
      <c r="D33" s="305">
        <v>550</v>
      </c>
      <c r="E33" s="305"/>
      <c r="F33" s="214" t="s">
        <v>327</v>
      </c>
      <c r="G33" s="300">
        <f>C33*D33</f>
        <v>0</v>
      </c>
      <c r="H33" s="300"/>
      <c r="I33" s="1"/>
      <c r="J33" s="68" t="s">
        <v>195</v>
      </c>
      <c r="K33" s="1"/>
    </row>
    <row r="34" spans="1:12" ht="23.25" customHeight="1">
      <c r="A34" s="68" t="s">
        <v>194</v>
      </c>
      <c r="C34" s="215">
        <f>COUNTA(入力シート!O4:O18)</f>
        <v>0</v>
      </c>
      <c r="D34" s="305">
        <v>550</v>
      </c>
      <c r="E34" s="305"/>
      <c r="F34" s="214" t="s">
        <v>327</v>
      </c>
      <c r="G34" s="300">
        <f>C34*D34</f>
        <v>0</v>
      </c>
      <c r="H34" s="300"/>
      <c r="J34" s="300">
        <f>SUM(G33,G34)</f>
        <v>0</v>
      </c>
      <c r="K34" s="300"/>
      <c r="L34" s="300"/>
    </row>
    <row r="35" spans="1:12" ht="13.5" customHeight="1">
      <c r="A35" s="68"/>
      <c r="B35" s="214"/>
      <c r="C35" s="214"/>
      <c r="D35" s="59"/>
      <c r="E35" s="214"/>
      <c r="F35" s="214"/>
      <c r="J35" s="214"/>
      <c r="K35" s="214"/>
      <c r="L35" s="1"/>
    </row>
    <row r="36" spans="1:12" ht="15">
      <c r="B36" s="59"/>
      <c r="C36" s="59"/>
      <c r="D36" s="59"/>
      <c r="E36" s="59"/>
      <c r="F36" s="59"/>
      <c r="G36" s="59"/>
      <c r="I36" s="59"/>
      <c r="J36" s="59"/>
      <c r="K36" s="59"/>
      <c r="L36" s="160" t="s">
        <v>196</v>
      </c>
    </row>
    <row r="37" spans="1:12" ht="17.25" customHeight="1">
      <c r="B37" s="3" t="s">
        <v>197</v>
      </c>
      <c r="C37" s="67"/>
      <c r="D37" s="66"/>
      <c r="E37" s="67"/>
      <c r="F37" s="1"/>
      <c r="H37" s="1"/>
      <c r="I37" s="1"/>
      <c r="J37" s="1"/>
      <c r="K37" s="1"/>
      <c r="L37" s="1"/>
    </row>
    <row r="38" spans="1:12" ht="22.5" customHeight="1">
      <c r="B38" s="69" t="s">
        <v>81</v>
      </c>
      <c r="C38" s="301">
        <f>入力シート!$C$11</f>
        <v>0</v>
      </c>
      <c r="D38" s="301"/>
      <c r="E38" s="301"/>
      <c r="F38" s="301"/>
      <c r="H38" s="69" t="s">
        <v>82</v>
      </c>
      <c r="I38" s="301">
        <f>入力シート!$E$11</f>
        <v>0</v>
      </c>
      <c r="J38" s="301"/>
      <c r="K38" s="301"/>
      <c r="L38" s="301"/>
    </row>
  </sheetData>
  <mergeCells count="57">
    <mergeCell ref="J34:L34"/>
    <mergeCell ref="B27:C27"/>
    <mergeCell ref="H27:I27"/>
    <mergeCell ref="C38:F38"/>
    <mergeCell ref="I38:L38"/>
    <mergeCell ref="H30:I30"/>
    <mergeCell ref="B31:E31"/>
    <mergeCell ref="G31:I31"/>
    <mergeCell ref="D33:E33"/>
    <mergeCell ref="G33:H33"/>
    <mergeCell ref="G34:H34"/>
    <mergeCell ref="D34:E34"/>
    <mergeCell ref="B24:C24"/>
    <mergeCell ref="H24:I24"/>
    <mergeCell ref="B25:C25"/>
    <mergeCell ref="H25:I25"/>
    <mergeCell ref="B26:C26"/>
    <mergeCell ref="H26:I26"/>
    <mergeCell ref="B16:C16"/>
    <mergeCell ref="H16:I16"/>
    <mergeCell ref="B17:C17"/>
    <mergeCell ref="H17:I17"/>
    <mergeCell ref="B23:C23"/>
    <mergeCell ref="H23:I23"/>
    <mergeCell ref="B18:C18"/>
    <mergeCell ref="H18:I18"/>
    <mergeCell ref="B19:C19"/>
    <mergeCell ref="H19:I19"/>
    <mergeCell ref="B20:C20"/>
    <mergeCell ref="H20:I20"/>
    <mergeCell ref="B21:C21"/>
    <mergeCell ref="H21:I21"/>
    <mergeCell ref="B22:C22"/>
    <mergeCell ref="H22:I22"/>
    <mergeCell ref="B13:C13"/>
    <mergeCell ref="H13:I13"/>
    <mergeCell ref="B14:C14"/>
    <mergeCell ref="H14:I14"/>
    <mergeCell ref="B15:C15"/>
    <mergeCell ref="H15:I15"/>
    <mergeCell ref="B10:C10"/>
    <mergeCell ref="H10:I10"/>
    <mergeCell ref="B11:C11"/>
    <mergeCell ref="H11:I11"/>
    <mergeCell ref="B12:C12"/>
    <mergeCell ref="H12:I12"/>
    <mergeCell ref="A2:L2"/>
    <mergeCell ref="F4:G4"/>
    <mergeCell ref="B8:C8"/>
    <mergeCell ref="H8:I8"/>
    <mergeCell ref="B9:C9"/>
    <mergeCell ref="H9:I9"/>
    <mergeCell ref="B7:C7"/>
    <mergeCell ref="H7:I7"/>
    <mergeCell ref="B4:E4"/>
    <mergeCell ref="H4:J4"/>
    <mergeCell ref="B5:J5"/>
  </mergeCells>
  <phoneticPr fontId="1"/>
  <printOptions horizontalCentered="1"/>
  <pageMargins left="0.59055118110236227" right="0.19685039370078741" top="0.35433070866141736" bottom="0.35433070866141736" header="0.31496062992125984" footer="0.31496062992125984"/>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83"/>
  <sheetViews>
    <sheetView topLeftCell="A10" zoomScaleNormal="100" workbookViewId="0">
      <selection activeCell="A49" sqref="A49"/>
    </sheetView>
  </sheetViews>
  <sheetFormatPr defaultColWidth="9" defaultRowHeight="14.25"/>
  <cols>
    <col min="1" max="1" width="14.375" style="6" bestFit="1" customWidth="1"/>
    <col min="2" max="3" width="9" style="6"/>
    <col min="4" max="4" width="2.625" style="6" customWidth="1"/>
    <col min="5" max="5" width="9" style="6"/>
    <col min="6" max="6" width="21.625" style="6" customWidth="1"/>
    <col min="7" max="7" width="9" style="6"/>
    <col min="8" max="8" width="9.875" style="6" customWidth="1"/>
    <col min="9" max="9" width="28.625" style="6" customWidth="1"/>
    <col min="10" max="11" width="2.625" style="6" customWidth="1"/>
    <col min="12" max="12" width="9" style="6"/>
    <col min="13" max="13" width="21.625" style="6" customWidth="1"/>
    <col min="14" max="14" width="9" style="6"/>
    <col min="15" max="15" width="9.875" style="6" customWidth="1"/>
    <col min="16" max="16" width="28.625" style="6" customWidth="1"/>
    <col min="17" max="17" width="2.625" style="6" customWidth="1"/>
    <col min="18" max="16384" width="9" style="6"/>
  </cols>
  <sheetData>
    <row r="2" spans="1:16" ht="24.95" customHeight="1">
      <c r="E2" s="164" t="s">
        <v>180</v>
      </c>
      <c r="F2" s="171">
        <f>入力シート!$C$6</f>
        <v>0</v>
      </c>
      <c r="G2" s="169"/>
      <c r="I2" s="217" t="s">
        <v>288</v>
      </c>
      <c r="L2" s="164" t="s">
        <v>180</v>
      </c>
      <c r="M2" s="171">
        <f>F2</f>
        <v>0</v>
      </c>
      <c r="N2" s="169"/>
      <c r="P2" s="217" t="s">
        <v>289</v>
      </c>
    </row>
    <row r="3" spans="1:16" ht="24.95" customHeight="1"/>
    <row r="4" spans="1:16" ht="28.5">
      <c r="A4" s="6" t="s">
        <v>260</v>
      </c>
      <c r="B4" s="6" t="s">
        <v>258</v>
      </c>
      <c r="C4" s="6" t="s">
        <v>259</v>
      </c>
      <c r="E4" s="162" t="s">
        <v>257</v>
      </c>
      <c r="F4" s="164" t="s">
        <v>330</v>
      </c>
      <c r="G4" s="162" t="s">
        <v>255</v>
      </c>
      <c r="H4" s="162" t="s">
        <v>256</v>
      </c>
      <c r="I4" s="164" t="s">
        <v>261</v>
      </c>
      <c r="L4" s="162" t="s">
        <v>257</v>
      </c>
      <c r="M4" s="164" t="s">
        <v>330</v>
      </c>
      <c r="N4" s="162" t="s">
        <v>255</v>
      </c>
      <c r="O4" s="162" t="s">
        <v>256</v>
      </c>
      <c r="P4" s="164" t="s">
        <v>261</v>
      </c>
    </row>
    <row r="5" spans="1:16" ht="20.100000000000001" customHeight="1">
      <c r="A5" s="6" t="s">
        <v>144</v>
      </c>
      <c r="B5" s="161" t="e">
        <f>MATCH($A5,入力シート!$M$4:$M$23,0)</f>
        <v>#N/A</v>
      </c>
      <c r="C5" s="161" t="e">
        <f>MATCH($A5,入力シート!$S$4:$S$23,0)</f>
        <v>#N/A</v>
      </c>
      <c r="E5" s="306" t="e">
        <f>VLOOKUP(入力シート!$A$6,学校情報!$A$4:$H$24,6)</f>
        <v>#N/A</v>
      </c>
      <c r="F5" s="167" t="str">
        <f>_xlfn.IFNA(INDEX(入力シート!$I$4:$K$23,個人組合せ用!$B5,1)&amp;INDEX(入力シート!$I$4:$K$23,個人組合せ用!$B5,3),"－")</f>
        <v>－</v>
      </c>
      <c r="G5" s="165"/>
      <c r="H5" s="165"/>
      <c r="I5" s="165"/>
      <c r="L5" s="306" t="e">
        <f>E5</f>
        <v>#N/A</v>
      </c>
      <c r="M5" s="167" t="str">
        <f>_xlfn.IFNA(INDEX(入力シート!$O$4:$Q$23,個人組合せ用!$C5,1)&amp;INDEX(入力シート!$O$4:$Q$23,個人組合せ用!$C5,3),"－")</f>
        <v>－</v>
      </c>
      <c r="N5" s="165"/>
      <c r="O5" s="165"/>
      <c r="P5" s="165"/>
    </row>
    <row r="6" spans="1:16" ht="20.100000000000001" customHeight="1">
      <c r="A6" s="6" t="s">
        <v>145</v>
      </c>
      <c r="B6" s="161" t="e">
        <f>MATCH($A6,入力シート!$M$4:$M$23,0)</f>
        <v>#N/A</v>
      </c>
      <c r="C6" s="161" t="e">
        <f>MATCH($A6,入力シート!$S$4:$S$23,0)</f>
        <v>#N/A</v>
      </c>
      <c r="E6" s="307"/>
      <c r="F6" s="168" t="str">
        <f>_xlfn.IFNA(INDEX(入力シート!$I$4:$K$23,個人組合せ用!$B6,1)&amp;INDEX(入力シート!$I$4:$K$23,個人組合せ用!$B6,3),"－")</f>
        <v>－</v>
      </c>
      <c r="G6" s="166"/>
      <c r="H6" s="166"/>
      <c r="I6" s="166"/>
      <c r="L6" s="307"/>
      <c r="M6" s="168" t="str">
        <f>_xlfn.IFNA(INDEX(入力シート!$O$4:$Q$23,個人組合せ用!$C6,1)&amp;INDEX(入力シート!$O$4:$Q$23,個人組合せ用!$C6,3),"－")</f>
        <v>－</v>
      </c>
      <c r="N6" s="166"/>
      <c r="O6" s="166"/>
      <c r="P6" s="166"/>
    </row>
    <row r="7" spans="1:16" ht="20.100000000000001" customHeight="1">
      <c r="A7" s="6" t="s">
        <v>132</v>
      </c>
      <c r="B7" s="161" t="e">
        <f>MATCH($A7,入力シート!$M$4:$M$23,0)</f>
        <v>#N/A</v>
      </c>
      <c r="C7" s="161" t="e">
        <f>MATCH($A7,入力シート!$S$4:$S$23,0)</f>
        <v>#N/A</v>
      </c>
      <c r="E7" s="306" t="e">
        <f>E5+1</f>
        <v>#N/A</v>
      </c>
      <c r="F7" s="167" t="str">
        <f>_xlfn.IFNA(INDEX(入力シート!$I$4:$K$23,個人組合せ用!$B7,1)&amp;INDEX(入力シート!$I$4:$K$23,個人組合せ用!$B7,3),"－")</f>
        <v>－</v>
      </c>
      <c r="G7" s="165"/>
      <c r="H7" s="165"/>
      <c r="I7" s="165"/>
      <c r="L7" s="306" t="e">
        <f>L5+1</f>
        <v>#N/A</v>
      </c>
      <c r="M7" s="167" t="str">
        <f>_xlfn.IFNA(INDEX(入力シート!$O$4:$Q$23,個人組合せ用!$C7,1)&amp;INDEX(入力シート!$O$4:$Q$23,個人組合せ用!$C7,3),"－")</f>
        <v>－</v>
      </c>
      <c r="N7" s="165"/>
      <c r="O7" s="165"/>
      <c r="P7" s="165"/>
    </row>
    <row r="8" spans="1:16" ht="20.100000000000001" customHeight="1">
      <c r="A8" s="6" t="s">
        <v>134</v>
      </c>
      <c r="B8" s="161" t="e">
        <f>MATCH($A8,入力シート!$M$4:$M$23,0)</f>
        <v>#N/A</v>
      </c>
      <c r="C8" s="161" t="e">
        <f>MATCH($A8,入力シート!$S$4:$S$23,0)</f>
        <v>#N/A</v>
      </c>
      <c r="E8" s="307"/>
      <c r="F8" s="168" t="str">
        <f>_xlfn.IFNA(INDEX(入力シート!$I$4:$K$23,個人組合せ用!$B8,1)&amp;INDEX(入力シート!$I$4:$K$23,個人組合せ用!$B8,3),"－")</f>
        <v>－</v>
      </c>
      <c r="G8" s="166"/>
      <c r="H8" s="166"/>
      <c r="I8" s="166"/>
      <c r="L8" s="307"/>
      <c r="M8" s="168" t="str">
        <f>_xlfn.IFNA(INDEX(入力シート!$O$4:$Q$23,個人組合せ用!$C8,1)&amp;INDEX(入力シート!$O$4:$Q$23,個人組合せ用!$C8,3),"－")</f>
        <v>－</v>
      </c>
      <c r="N8" s="166"/>
      <c r="O8" s="166"/>
      <c r="P8" s="166"/>
    </row>
    <row r="9" spans="1:16" ht="20.100000000000001" customHeight="1">
      <c r="A9" s="6" t="s">
        <v>131</v>
      </c>
      <c r="B9" s="161" t="e">
        <f>MATCH($A9,入力シート!$M$4:$M$23,0)</f>
        <v>#N/A</v>
      </c>
      <c r="C9" s="161" t="e">
        <f>MATCH($A9,入力シート!$S$4:$S$23,0)</f>
        <v>#N/A</v>
      </c>
      <c r="E9" s="306" t="e">
        <f>E7+1</f>
        <v>#N/A</v>
      </c>
      <c r="F9" s="167" t="str">
        <f>_xlfn.IFNA(INDEX(入力シート!$I$4:$K$23,個人組合せ用!$B9,1)&amp;INDEX(入力シート!$I$4:$K$23,個人組合せ用!$B9,3),"－")</f>
        <v>－</v>
      </c>
      <c r="G9" s="165"/>
      <c r="H9" s="165"/>
      <c r="I9" s="165"/>
      <c r="L9" s="306" t="e">
        <f>L7+1</f>
        <v>#N/A</v>
      </c>
      <c r="M9" s="167" t="str">
        <f>_xlfn.IFNA(INDEX(入力シート!$O$4:$Q$23,個人組合せ用!$C9,1)&amp;INDEX(入力シート!$O$4:$Q$23,個人組合せ用!$C9,3),"－")</f>
        <v>－</v>
      </c>
      <c r="N9" s="165"/>
      <c r="O9" s="165"/>
      <c r="P9" s="165"/>
    </row>
    <row r="10" spans="1:16" ht="20.100000000000001" customHeight="1">
      <c r="A10" s="6" t="s">
        <v>129</v>
      </c>
      <c r="B10" s="161" t="e">
        <f>MATCH($A10,入力シート!$M$4:$M$23,0)</f>
        <v>#N/A</v>
      </c>
      <c r="C10" s="161" t="e">
        <f>MATCH($A10,入力シート!$S$4:$S$23,0)</f>
        <v>#N/A</v>
      </c>
      <c r="E10" s="307"/>
      <c r="F10" s="168" t="str">
        <f>_xlfn.IFNA(INDEX(入力シート!$I$4:$K$23,個人組合せ用!$B10,1)&amp;INDEX(入力シート!$I$4:$K$23,個人組合せ用!$B10,3),"－")</f>
        <v>－</v>
      </c>
      <c r="G10" s="166"/>
      <c r="H10" s="166"/>
      <c r="I10" s="166"/>
      <c r="L10" s="307"/>
      <c r="M10" s="168" t="str">
        <f>_xlfn.IFNA(INDEX(入力シート!$O$4:$Q$23,個人組合せ用!$C10,1)&amp;INDEX(入力シート!$O$4:$Q$23,個人組合せ用!$C10,3),"－")</f>
        <v>－</v>
      </c>
      <c r="N10" s="166"/>
      <c r="O10" s="166"/>
      <c r="P10" s="166"/>
    </row>
    <row r="11" spans="1:16" ht="20.100000000000001" customHeight="1">
      <c r="A11" s="6" t="s">
        <v>148</v>
      </c>
      <c r="B11" s="161" t="e">
        <f>MATCH($A11,入力シート!$M$4:$M$23,0)</f>
        <v>#N/A</v>
      </c>
      <c r="C11" s="161" t="e">
        <f>MATCH($A11,入力シート!$S$4:$S$23,0)</f>
        <v>#N/A</v>
      </c>
      <c r="E11" s="306" t="e">
        <f>E9+1</f>
        <v>#N/A</v>
      </c>
      <c r="F11" s="167" t="str">
        <f>_xlfn.IFNA(INDEX(入力シート!$I$4:$K$23,個人組合せ用!$B11,1)&amp;INDEX(入力シート!$I$4:$K$23,個人組合せ用!$B11,3),"－")</f>
        <v>－</v>
      </c>
      <c r="G11" s="165"/>
      <c r="H11" s="165"/>
      <c r="I11" s="165"/>
      <c r="L11" s="306" t="e">
        <f>L9+1</f>
        <v>#N/A</v>
      </c>
      <c r="M11" s="167" t="str">
        <f>_xlfn.IFNA(INDEX(入力シート!$O$4:$Q$23,個人組合せ用!$C11,1)&amp;INDEX(入力シート!$O$4:$Q$23,個人組合せ用!$C11,3),"－")</f>
        <v>－</v>
      </c>
      <c r="N11" s="165"/>
      <c r="O11" s="165"/>
      <c r="P11" s="165"/>
    </row>
    <row r="12" spans="1:16" ht="20.100000000000001" customHeight="1">
      <c r="A12" s="6" t="s">
        <v>147</v>
      </c>
      <c r="B12" s="161" t="e">
        <f>MATCH($A12,入力シート!$M$4:$M$23,0)</f>
        <v>#N/A</v>
      </c>
      <c r="C12" s="161" t="e">
        <f>MATCH($A12,入力シート!$S$4:$S$23,0)</f>
        <v>#N/A</v>
      </c>
      <c r="E12" s="307"/>
      <c r="F12" s="168" t="str">
        <f>_xlfn.IFNA(INDEX(入力シート!$I$4:$K$23,個人組合せ用!$B12,1)&amp;INDEX(入力シート!$I$4:$K$23,個人組合せ用!$B12,3),"－")</f>
        <v>－</v>
      </c>
      <c r="G12" s="166"/>
      <c r="H12" s="166"/>
      <c r="I12" s="166"/>
      <c r="L12" s="307"/>
      <c r="M12" s="168" t="str">
        <f>_xlfn.IFNA(INDEX(入力シート!$O$4:$Q$23,個人組合せ用!$C12,1)&amp;INDEX(入力シート!$O$4:$Q$23,個人組合せ用!$C12,3),"－")</f>
        <v>－</v>
      </c>
      <c r="N12" s="166"/>
      <c r="O12" s="166"/>
      <c r="P12" s="166"/>
    </row>
    <row r="13" spans="1:16" ht="20.100000000000001" customHeight="1">
      <c r="A13" s="6" t="s">
        <v>140</v>
      </c>
      <c r="B13" s="161" t="e">
        <f>MATCH($A13,入力シート!$M$4:$M$23,0)</f>
        <v>#N/A</v>
      </c>
      <c r="C13" s="161" t="e">
        <f>MATCH($A13,入力シート!$S$4:$S$23,0)</f>
        <v>#N/A</v>
      </c>
      <c r="E13" s="306" t="e">
        <f>E11+1</f>
        <v>#N/A</v>
      </c>
      <c r="F13" s="167" t="str">
        <f>_xlfn.IFNA(INDEX(入力シート!$I$4:$K$23,個人組合せ用!$B13,1)&amp;INDEX(入力シート!$I$4:$K$23,個人組合せ用!$B13,3),"－")</f>
        <v>－</v>
      </c>
      <c r="G13" s="165"/>
      <c r="H13" s="165"/>
      <c r="I13" s="165"/>
      <c r="L13" s="306" t="e">
        <f>L11+1</f>
        <v>#N/A</v>
      </c>
      <c r="M13" s="167" t="str">
        <f>_xlfn.IFNA(INDEX(入力シート!$O$4:$Q$23,個人組合せ用!$C13,1)&amp;INDEX(入力シート!$O$4:$Q$23,個人組合せ用!$C13,3),"－")</f>
        <v>－</v>
      </c>
      <c r="N13" s="165"/>
      <c r="O13" s="165"/>
      <c r="P13" s="165"/>
    </row>
    <row r="14" spans="1:16" ht="20.100000000000001" customHeight="1">
      <c r="A14" s="6" t="s">
        <v>142</v>
      </c>
      <c r="B14" s="161" t="e">
        <f>MATCH($A14,入力シート!$M$4:$M$23,0)</f>
        <v>#N/A</v>
      </c>
      <c r="C14" s="161" t="e">
        <f>MATCH($A14,入力シート!$S$4:$S$23,0)</f>
        <v>#N/A</v>
      </c>
      <c r="E14" s="307"/>
      <c r="F14" s="168" t="str">
        <f>_xlfn.IFNA(INDEX(入力シート!$I$4:$K$23,個人組合せ用!$B14,1)&amp;INDEX(入力シート!$I$4:$K$23,個人組合せ用!$B14,3),"－")</f>
        <v>－</v>
      </c>
      <c r="G14" s="166"/>
      <c r="H14" s="166"/>
      <c r="I14" s="166"/>
      <c r="L14" s="307"/>
      <c r="M14" s="168" t="str">
        <f>_xlfn.IFNA(INDEX(入力シート!$O$4:$Q$23,個人組合せ用!$C14,1)&amp;INDEX(入力シート!$O$4:$Q$23,個人組合せ用!$C14,3),"－")</f>
        <v>－</v>
      </c>
      <c r="N14" s="166"/>
      <c r="O14" s="166"/>
      <c r="P14" s="166"/>
    </row>
    <row r="15" spans="1:16" ht="20.100000000000001" customHeight="1">
      <c r="A15" s="6" t="s">
        <v>138</v>
      </c>
      <c r="B15" s="161" t="e">
        <f>MATCH($A15,入力シート!$M$4:$M$23,0)</f>
        <v>#N/A</v>
      </c>
      <c r="C15" s="161" t="e">
        <f>MATCH($A15,入力シート!$S$4:$S$23,0)</f>
        <v>#N/A</v>
      </c>
      <c r="E15" s="306" t="e">
        <f>E13+1</f>
        <v>#N/A</v>
      </c>
      <c r="F15" s="167" t="str">
        <f>_xlfn.IFNA(INDEX(入力シート!$I$4:$K$23,個人組合せ用!$B15,1)&amp;INDEX(入力シート!$I$4:$K$23,個人組合せ用!$B15,3),"－")</f>
        <v>－</v>
      </c>
      <c r="G15" s="165"/>
      <c r="H15" s="165"/>
      <c r="I15" s="165"/>
      <c r="L15" s="306" t="e">
        <f>L13+1</f>
        <v>#N/A</v>
      </c>
      <c r="M15" s="167" t="str">
        <f>_xlfn.IFNA(INDEX(入力シート!$O$4:$Q$23,個人組合せ用!$C15,1)&amp;INDEX(入力シート!$O$4:$Q$23,個人組合せ用!$C15,3),"－")</f>
        <v>－</v>
      </c>
      <c r="N15" s="165"/>
      <c r="O15" s="165"/>
      <c r="P15" s="165"/>
    </row>
    <row r="16" spans="1:16" ht="20.100000000000001" customHeight="1">
      <c r="A16" s="6" t="s">
        <v>136</v>
      </c>
      <c r="B16" s="161" t="e">
        <f>MATCH($A16,入力シート!$M$4:$M$23,0)</f>
        <v>#N/A</v>
      </c>
      <c r="C16" s="161" t="e">
        <f>MATCH($A16,入力シート!$S$4:$S$23,0)</f>
        <v>#N/A</v>
      </c>
      <c r="E16" s="307"/>
      <c r="F16" s="168" t="str">
        <f>_xlfn.IFNA(INDEX(入力シート!$I$4:$K$23,個人組合せ用!$B16,1)&amp;INDEX(入力シート!$I$4:$K$23,個人組合せ用!$B16,3),"－")</f>
        <v>－</v>
      </c>
      <c r="G16" s="166"/>
      <c r="H16" s="166"/>
      <c r="I16" s="166"/>
      <c r="L16" s="307"/>
      <c r="M16" s="168" t="str">
        <f>_xlfn.IFNA(INDEX(入力シート!$O$4:$Q$23,個人組合せ用!$C16,1)&amp;INDEX(入力シート!$O$4:$Q$23,個人組合せ用!$C16,3),"－")</f>
        <v>－</v>
      </c>
      <c r="N16" s="166"/>
      <c r="O16" s="166"/>
      <c r="P16" s="166"/>
    </row>
    <row r="17" spans="5:12" ht="23.25" customHeight="1"/>
    <row r="18" spans="5:12">
      <c r="E18" s="6" t="s">
        <v>287</v>
      </c>
      <c r="L18" s="6" t="s">
        <v>287</v>
      </c>
    </row>
    <row r="19" spans="5:12">
      <c r="E19" s="170" t="s">
        <v>262</v>
      </c>
      <c r="L19" s="170" t="s">
        <v>262</v>
      </c>
    </row>
    <row r="20" spans="5:12">
      <c r="E20" s="170" t="s">
        <v>264</v>
      </c>
      <c r="L20" s="170" t="s">
        <v>264</v>
      </c>
    </row>
    <row r="21" spans="5:12">
      <c r="E21" s="170" t="s">
        <v>265</v>
      </c>
      <c r="L21" s="170" t="s">
        <v>265</v>
      </c>
    </row>
    <row r="22" spans="5:12">
      <c r="E22" s="170" t="s">
        <v>266</v>
      </c>
      <c r="L22" s="170" t="s">
        <v>266</v>
      </c>
    </row>
    <row r="23" spans="5:12">
      <c r="E23" s="170" t="s">
        <v>267</v>
      </c>
      <c r="L23" s="170" t="s">
        <v>267</v>
      </c>
    </row>
    <row r="24" spans="5:12">
      <c r="E24" s="170" t="s">
        <v>268</v>
      </c>
      <c r="L24" s="170" t="s">
        <v>268</v>
      </c>
    </row>
    <row r="25" spans="5:12">
      <c r="E25" s="170" t="s">
        <v>342</v>
      </c>
      <c r="L25" s="170" t="s">
        <v>342</v>
      </c>
    </row>
    <row r="26" spans="5:12">
      <c r="E26" s="170" t="s">
        <v>343</v>
      </c>
      <c r="L26" s="170" t="s">
        <v>343</v>
      </c>
    </row>
    <row r="27" spans="5:12">
      <c r="E27" s="170" t="s">
        <v>263</v>
      </c>
      <c r="L27" s="170" t="s">
        <v>263</v>
      </c>
    </row>
    <row r="28" spans="5:12">
      <c r="E28" s="170" t="s">
        <v>269</v>
      </c>
      <c r="L28" s="170" t="s">
        <v>269</v>
      </c>
    </row>
    <row r="29" spans="5:12">
      <c r="E29" s="170" t="s">
        <v>270</v>
      </c>
      <c r="L29" s="170" t="s">
        <v>270</v>
      </c>
    </row>
    <row r="30" spans="5:12">
      <c r="E30" s="170" t="s">
        <v>271</v>
      </c>
      <c r="L30" s="170" t="s">
        <v>271</v>
      </c>
    </row>
    <row r="31" spans="5:12">
      <c r="E31" s="170" t="s">
        <v>272</v>
      </c>
      <c r="L31" s="170" t="s">
        <v>272</v>
      </c>
    </row>
    <row r="32" spans="5:12">
      <c r="E32" s="170" t="s">
        <v>273</v>
      </c>
      <c r="L32" s="170" t="s">
        <v>273</v>
      </c>
    </row>
    <row r="33" spans="1:16">
      <c r="E33" s="170" t="s">
        <v>274</v>
      </c>
      <c r="L33" s="170" t="s">
        <v>274</v>
      </c>
    </row>
    <row r="34" spans="1:16">
      <c r="E34" s="170" t="s">
        <v>275</v>
      </c>
      <c r="L34" s="170" t="s">
        <v>275</v>
      </c>
    </row>
    <row r="35" spans="1:16">
      <c r="E35" s="170" t="s">
        <v>276</v>
      </c>
      <c r="L35" s="170" t="s">
        <v>276</v>
      </c>
    </row>
    <row r="36" spans="1:16">
      <c r="E36" s="170" t="s">
        <v>277</v>
      </c>
      <c r="L36" s="170" t="s">
        <v>277</v>
      </c>
    </row>
    <row r="37" spans="1:16">
      <c r="E37" s="170" t="s">
        <v>278</v>
      </c>
      <c r="L37" s="170" t="s">
        <v>278</v>
      </c>
    </row>
    <row r="38" spans="1:16">
      <c r="E38" s="170" t="s">
        <v>279</v>
      </c>
      <c r="L38" s="170" t="s">
        <v>279</v>
      </c>
    </row>
    <row r="39" spans="1:16">
      <c r="E39" s="170" t="s">
        <v>280</v>
      </c>
      <c r="L39" s="170" t="s">
        <v>280</v>
      </c>
    </row>
    <row r="40" spans="1:16">
      <c r="E40" s="170" t="s">
        <v>281</v>
      </c>
      <c r="L40" s="170" t="s">
        <v>281</v>
      </c>
    </row>
    <row r="41" spans="1:16">
      <c r="E41" s="170" t="s">
        <v>282</v>
      </c>
      <c r="L41" s="170" t="s">
        <v>282</v>
      </c>
    </row>
    <row r="42" spans="1:16">
      <c r="E42" s="170" t="s">
        <v>283</v>
      </c>
      <c r="L42" s="170" t="s">
        <v>283</v>
      </c>
    </row>
    <row r="43" spans="1:16">
      <c r="E43" s="170" t="s">
        <v>284</v>
      </c>
      <c r="L43" s="170" t="s">
        <v>284</v>
      </c>
    </row>
    <row r="44" spans="1:16">
      <c r="E44" s="170" t="s">
        <v>285</v>
      </c>
      <c r="L44" s="170" t="s">
        <v>285</v>
      </c>
    </row>
    <row r="45" spans="1:16">
      <c r="E45" s="170" t="s">
        <v>286</v>
      </c>
      <c r="L45" s="170" t="s">
        <v>286</v>
      </c>
    </row>
    <row r="46" spans="1:16" ht="24.95" customHeight="1">
      <c r="E46" s="164" t="s">
        <v>180</v>
      </c>
      <c r="F46" s="171">
        <f>F2</f>
        <v>0</v>
      </c>
      <c r="G46" s="169"/>
      <c r="I46" s="217" t="s">
        <v>290</v>
      </c>
      <c r="L46" s="164" t="s">
        <v>180</v>
      </c>
      <c r="M46" s="171">
        <f>F46</f>
        <v>0</v>
      </c>
      <c r="N46" s="169"/>
      <c r="P46" s="217" t="s">
        <v>291</v>
      </c>
    </row>
    <row r="47" spans="1:16" ht="24.95" customHeight="1"/>
    <row r="48" spans="1:16" ht="28.5">
      <c r="A48" s="6" t="s">
        <v>260</v>
      </c>
      <c r="B48" s="6" t="s">
        <v>258</v>
      </c>
      <c r="C48" s="6" t="s">
        <v>259</v>
      </c>
      <c r="E48" s="162" t="s">
        <v>257</v>
      </c>
      <c r="F48" s="164" t="s">
        <v>330</v>
      </c>
      <c r="G48" s="162" t="s">
        <v>255</v>
      </c>
      <c r="H48" s="162" t="s">
        <v>256</v>
      </c>
      <c r="I48" s="164" t="s">
        <v>261</v>
      </c>
      <c r="L48" s="162" t="s">
        <v>257</v>
      </c>
      <c r="M48" s="164" t="s">
        <v>330</v>
      </c>
      <c r="N48" s="162" t="s">
        <v>255</v>
      </c>
      <c r="O48" s="162" t="s">
        <v>256</v>
      </c>
      <c r="P48" s="164" t="s">
        <v>261</v>
      </c>
    </row>
    <row r="49" spans="1:16" ht="39.950000000000003" customHeight="1">
      <c r="A49" s="6" t="s">
        <v>133</v>
      </c>
      <c r="B49" s="161" t="e">
        <f>MATCH($A49,入力シート!$N$4:$N$23,0)</f>
        <v>#N/A</v>
      </c>
      <c r="C49" s="161" t="e">
        <f>MATCH($A49,入力シート!$T$4:$T$23,0)</f>
        <v>#N/A</v>
      </c>
      <c r="E49" s="164" t="e">
        <f>E5</f>
        <v>#N/A</v>
      </c>
      <c r="F49" s="163" t="str">
        <f>_xlfn.IFNA(INDEX(入力シート!$I$4:$K$23,個人組合せ用!$B49,1)&amp;INDEX(入力シート!$I$4:$K$23,個人組合せ用!$B49,3),"－")</f>
        <v>－</v>
      </c>
      <c r="G49" s="163"/>
      <c r="H49" s="163"/>
      <c r="I49" s="163"/>
      <c r="L49" s="164" t="e">
        <f>L5</f>
        <v>#N/A</v>
      </c>
      <c r="M49" s="163" t="str">
        <f>_xlfn.IFNA(INDEX(入力シート!$O$4:$Q$23,個人組合せ用!$C49,1)&amp;INDEX(入力シート!$O$4:$Q$23,個人組合せ用!$C49,3),"－")</f>
        <v>－</v>
      </c>
      <c r="N49" s="163"/>
      <c r="O49" s="163"/>
      <c r="P49" s="163"/>
    </row>
    <row r="50" spans="1:16" ht="39.950000000000003" customHeight="1">
      <c r="A50" s="6" t="s">
        <v>135</v>
      </c>
      <c r="B50" s="161" t="e">
        <f>MATCH($A50,入力シート!$N$4:$N$23,0)</f>
        <v>#N/A</v>
      </c>
      <c r="C50" s="161" t="e">
        <f>MATCH($A50,入力シート!$T$4:$T$23,0)</f>
        <v>#N/A</v>
      </c>
      <c r="E50" s="164" t="e">
        <f>E49+1</f>
        <v>#N/A</v>
      </c>
      <c r="F50" s="163" t="str">
        <f>_xlfn.IFNA(INDEX(入力シート!$I$4:$K$23,個人組合せ用!$B50,1)&amp;INDEX(入力シート!$I$4:$K$23,個人組合せ用!$B50,3),"－")</f>
        <v>－</v>
      </c>
      <c r="G50" s="163"/>
      <c r="H50" s="163"/>
      <c r="I50" s="163"/>
      <c r="L50" s="164" t="e">
        <f>L49+1</f>
        <v>#N/A</v>
      </c>
      <c r="M50" s="163" t="str">
        <f>_xlfn.IFNA(INDEX(入力シート!$O$4:$Q$23,個人組合せ用!$C50,1)&amp;INDEX(入力シート!$O$4:$Q$23,個人組合せ用!$C50,3),"－")</f>
        <v>－</v>
      </c>
      <c r="N50" s="163"/>
      <c r="O50" s="163"/>
      <c r="P50" s="163"/>
    </row>
    <row r="51" spans="1:16" ht="39.950000000000003" customHeight="1">
      <c r="A51" s="6" t="s">
        <v>137</v>
      </c>
      <c r="B51" s="161" t="e">
        <f>MATCH($A51,入力シート!$N$4:$N$23,0)</f>
        <v>#N/A</v>
      </c>
      <c r="C51" s="161" t="e">
        <f>MATCH($A51,入力シート!$T$4:$T$23,0)</f>
        <v>#N/A</v>
      </c>
      <c r="E51" s="164" t="e">
        <f>E50+1</f>
        <v>#N/A</v>
      </c>
      <c r="F51" s="163" t="str">
        <f>_xlfn.IFNA(INDEX(入力シート!$I$4:$K$23,個人組合せ用!$B51,1)&amp;INDEX(入力シート!$I$4:$K$23,個人組合せ用!$B51,3),"－")</f>
        <v>－</v>
      </c>
      <c r="G51" s="163"/>
      <c r="H51" s="163"/>
      <c r="I51" s="163"/>
      <c r="L51" s="164" t="e">
        <f>L50+1</f>
        <v>#N/A</v>
      </c>
      <c r="M51" s="163" t="str">
        <f>_xlfn.IFNA(INDEX(入力シート!$O$4:$Q$23,個人組合せ用!$C51,1)&amp;INDEX(入力シート!$O$4:$Q$23,個人組合せ用!$C51,3),"－")</f>
        <v>－</v>
      </c>
      <c r="N51" s="163"/>
      <c r="O51" s="163"/>
      <c r="P51" s="163"/>
    </row>
    <row r="52" spans="1:16" ht="39.950000000000003" customHeight="1">
      <c r="A52" s="6" t="s">
        <v>139</v>
      </c>
      <c r="B52" s="161" t="e">
        <f>MATCH($A52,入力シート!$N$4:$N$23,0)</f>
        <v>#N/A</v>
      </c>
      <c r="C52" s="161" t="e">
        <f>MATCH($A52,入力シート!$T$4:$T$23,0)</f>
        <v>#N/A</v>
      </c>
      <c r="E52" s="164" t="e">
        <f>E51+1</f>
        <v>#N/A</v>
      </c>
      <c r="F52" s="163" t="str">
        <f>_xlfn.IFNA(INDEX(入力シート!$I$4:$K$23,個人組合せ用!$B52,1)&amp;INDEX(入力シート!$I$4:$K$23,個人組合せ用!$B52,3),"－")</f>
        <v>－</v>
      </c>
      <c r="G52" s="163"/>
      <c r="H52" s="163"/>
      <c r="I52" s="163"/>
      <c r="L52" s="164" t="e">
        <f>L51+1</f>
        <v>#N/A</v>
      </c>
      <c r="M52" s="163" t="str">
        <f>_xlfn.IFNA(INDEX(入力シート!$O$4:$Q$23,個人組合せ用!$C52,1)&amp;INDEX(入力シート!$O$4:$Q$23,個人組合せ用!$C52,3),"－")</f>
        <v>－</v>
      </c>
      <c r="N52" s="163"/>
      <c r="O52" s="163"/>
      <c r="P52" s="163"/>
    </row>
    <row r="53" spans="1:16" ht="39.950000000000003" customHeight="1">
      <c r="A53" s="6" t="s">
        <v>141</v>
      </c>
      <c r="B53" s="161" t="e">
        <f>MATCH($A53,入力シート!$N$4:$N$23,0)</f>
        <v>#N/A</v>
      </c>
      <c r="C53" s="161" t="e">
        <f>MATCH($A53,入力シート!$T$4:$T$23,0)</f>
        <v>#N/A</v>
      </c>
      <c r="E53" s="164" t="e">
        <f>E52+1</f>
        <v>#N/A</v>
      </c>
      <c r="F53" s="163" t="str">
        <f>_xlfn.IFNA(INDEX(入力シート!$I$4:$K$23,個人組合せ用!$B53,1)&amp;INDEX(入力シート!$I$4:$K$23,個人組合せ用!$B53,3),"－")</f>
        <v>－</v>
      </c>
      <c r="G53" s="163"/>
      <c r="H53" s="163"/>
      <c r="I53" s="163"/>
      <c r="L53" s="164" t="e">
        <f>L52+1</f>
        <v>#N/A</v>
      </c>
      <c r="M53" s="163" t="str">
        <f>_xlfn.IFNA(INDEX(入力シート!$O$4:$Q$23,個人組合せ用!$C53,1)&amp;INDEX(入力シート!$O$4:$Q$23,個人組合せ用!$C53,3),"－")</f>
        <v>－</v>
      </c>
      <c r="N53" s="163"/>
      <c r="O53" s="163"/>
      <c r="P53" s="163"/>
    </row>
    <row r="54" spans="1:16" ht="39.950000000000003" customHeight="1">
      <c r="A54" s="6" t="s">
        <v>143</v>
      </c>
      <c r="B54" s="161" t="e">
        <f>MATCH($A54,入力シート!$N$4:$N$23,0)</f>
        <v>#N/A</v>
      </c>
      <c r="C54" s="161" t="e">
        <f>MATCH($A54,入力シート!$T$4:$T$23,0)</f>
        <v>#N/A</v>
      </c>
      <c r="E54" s="164" t="e">
        <f>E53+1</f>
        <v>#N/A</v>
      </c>
      <c r="F54" s="163" t="str">
        <f>_xlfn.IFNA(INDEX(入力シート!$I$4:$K$23,個人組合せ用!$B54,1)&amp;INDEX(入力シート!$I$4:$K$23,個人組合せ用!$B54,3),"－")</f>
        <v>－</v>
      </c>
      <c r="G54" s="163"/>
      <c r="H54" s="163"/>
      <c r="I54" s="163"/>
      <c r="L54" s="164" t="e">
        <f>L53+1</f>
        <v>#N/A</v>
      </c>
      <c r="M54" s="163" t="str">
        <f>_xlfn.IFNA(INDEX(入力シート!$O$4:$Q$23,個人組合せ用!$C54,1)&amp;INDEX(入力シート!$O$4:$Q$23,個人組合せ用!$C54,3),"－")</f>
        <v>－</v>
      </c>
      <c r="N54" s="163"/>
      <c r="O54" s="163"/>
      <c r="P54" s="163"/>
    </row>
    <row r="55" spans="1:16" ht="23.25" customHeight="1"/>
    <row r="56" spans="1:16">
      <c r="E56" s="6" t="s">
        <v>287</v>
      </c>
      <c r="L56" s="6" t="s">
        <v>287</v>
      </c>
    </row>
    <row r="57" spans="1:16">
      <c r="E57" s="170" t="s">
        <v>262</v>
      </c>
      <c r="L57" s="170" t="s">
        <v>262</v>
      </c>
    </row>
    <row r="58" spans="1:16">
      <c r="E58" s="170" t="s">
        <v>264</v>
      </c>
      <c r="L58" s="170" t="s">
        <v>264</v>
      </c>
    </row>
    <row r="59" spans="1:16">
      <c r="E59" s="170" t="s">
        <v>265</v>
      </c>
      <c r="L59" s="170" t="s">
        <v>265</v>
      </c>
    </row>
    <row r="60" spans="1:16">
      <c r="E60" s="170" t="s">
        <v>266</v>
      </c>
      <c r="L60" s="170" t="s">
        <v>266</v>
      </c>
    </row>
    <row r="61" spans="1:16">
      <c r="E61" s="170" t="s">
        <v>267</v>
      </c>
      <c r="L61" s="170" t="s">
        <v>267</v>
      </c>
    </row>
    <row r="62" spans="1:16">
      <c r="E62" s="170" t="s">
        <v>268</v>
      </c>
      <c r="L62" s="170" t="s">
        <v>268</v>
      </c>
    </row>
    <row r="63" spans="1:16">
      <c r="E63" s="170" t="s">
        <v>342</v>
      </c>
      <c r="L63" s="170" t="s">
        <v>342</v>
      </c>
    </row>
    <row r="64" spans="1:16">
      <c r="E64" s="170" t="s">
        <v>343</v>
      </c>
      <c r="L64" s="170" t="s">
        <v>343</v>
      </c>
    </row>
    <row r="65" spans="5:12">
      <c r="E65" s="170" t="s">
        <v>263</v>
      </c>
      <c r="L65" s="170" t="s">
        <v>263</v>
      </c>
    </row>
    <row r="66" spans="5:12">
      <c r="E66" s="170" t="s">
        <v>269</v>
      </c>
      <c r="L66" s="170" t="s">
        <v>269</v>
      </c>
    </row>
    <row r="67" spans="5:12">
      <c r="E67" s="170" t="s">
        <v>270</v>
      </c>
      <c r="L67" s="170" t="s">
        <v>270</v>
      </c>
    </row>
    <row r="68" spans="5:12">
      <c r="E68" s="170" t="s">
        <v>271</v>
      </c>
      <c r="L68" s="170" t="s">
        <v>271</v>
      </c>
    </row>
    <row r="69" spans="5:12">
      <c r="E69" s="170" t="s">
        <v>272</v>
      </c>
      <c r="L69" s="170" t="s">
        <v>272</v>
      </c>
    </row>
    <row r="70" spans="5:12">
      <c r="E70" s="170" t="s">
        <v>273</v>
      </c>
      <c r="L70" s="170" t="s">
        <v>273</v>
      </c>
    </row>
    <row r="71" spans="5:12">
      <c r="E71" s="170" t="s">
        <v>274</v>
      </c>
      <c r="L71" s="170" t="s">
        <v>274</v>
      </c>
    </row>
    <row r="72" spans="5:12">
      <c r="E72" s="170" t="s">
        <v>275</v>
      </c>
      <c r="L72" s="170" t="s">
        <v>275</v>
      </c>
    </row>
    <row r="73" spans="5:12">
      <c r="E73" s="170" t="s">
        <v>276</v>
      </c>
      <c r="L73" s="170" t="s">
        <v>276</v>
      </c>
    </row>
    <row r="74" spans="5:12">
      <c r="E74" s="170" t="s">
        <v>277</v>
      </c>
      <c r="L74" s="170" t="s">
        <v>277</v>
      </c>
    </row>
    <row r="75" spans="5:12">
      <c r="E75" s="170" t="s">
        <v>278</v>
      </c>
      <c r="L75" s="170" t="s">
        <v>278</v>
      </c>
    </row>
    <row r="76" spans="5:12">
      <c r="E76" s="170" t="s">
        <v>279</v>
      </c>
      <c r="L76" s="170" t="s">
        <v>279</v>
      </c>
    </row>
    <row r="77" spans="5:12">
      <c r="E77" s="170" t="s">
        <v>280</v>
      </c>
      <c r="L77" s="170" t="s">
        <v>280</v>
      </c>
    </row>
    <row r="78" spans="5:12">
      <c r="E78" s="170" t="s">
        <v>281</v>
      </c>
      <c r="L78" s="170" t="s">
        <v>281</v>
      </c>
    </row>
    <row r="79" spans="5:12">
      <c r="E79" s="170" t="s">
        <v>282</v>
      </c>
      <c r="L79" s="170" t="s">
        <v>282</v>
      </c>
    </row>
    <row r="80" spans="5:12">
      <c r="E80" s="170" t="s">
        <v>283</v>
      </c>
      <c r="L80" s="170" t="s">
        <v>283</v>
      </c>
    </row>
    <row r="81" spans="5:12">
      <c r="E81" s="170" t="s">
        <v>284</v>
      </c>
      <c r="L81" s="170" t="s">
        <v>284</v>
      </c>
    </row>
    <row r="82" spans="5:12">
      <c r="E82" s="170" t="s">
        <v>285</v>
      </c>
      <c r="L82" s="170" t="s">
        <v>285</v>
      </c>
    </row>
    <row r="83" spans="5:12">
      <c r="E83" s="170" t="s">
        <v>286</v>
      </c>
      <c r="L83" s="170" t="s">
        <v>286</v>
      </c>
    </row>
  </sheetData>
  <mergeCells count="12">
    <mergeCell ref="L15:L16"/>
    <mergeCell ref="E5:E6"/>
    <mergeCell ref="E7:E8"/>
    <mergeCell ref="E9:E10"/>
    <mergeCell ref="E11:E12"/>
    <mergeCell ref="E13:E14"/>
    <mergeCell ref="E15:E16"/>
    <mergeCell ref="L5:L6"/>
    <mergeCell ref="L7:L8"/>
    <mergeCell ref="L9:L10"/>
    <mergeCell ref="L11:L12"/>
    <mergeCell ref="L13:L14"/>
  </mergeCells>
  <phoneticPr fontId="1"/>
  <pageMargins left="0.78740157480314965" right="0.11811023622047245" top="0.70866141732283472" bottom="0.15748031496062992" header="0.31496062992125984" footer="0.31496062992125984"/>
  <pageSetup paperSize="9" orientation="portrait" r:id="rId1"/>
  <rowBreaks count="1" manualBreakCount="1">
    <brk id="45" min="3" max="18" man="1"/>
  </rowBreaks>
  <colBreaks count="1" manualBreakCount="1">
    <brk id="10" min="1" max="5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11"/>
  <sheetViews>
    <sheetView topLeftCell="A10" zoomScale="110" zoomScaleNormal="110" workbookViewId="0">
      <selection activeCell="A3" sqref="A3:C3"/>
    </sheetView>
  </sheetViews>
  <sheetFormatPr defaultRowHeight="13.5"/>
  <cols>
    <col min="1" max="1" width="7.25" style="240" customWidth="1"/>
    <col min="2" max="2" width="11.625" style="240" customWidth="1"/>
    <col min="3" max="3" width="10.75" style="240" customWidth="1"/>
    <col min="4" max="4" width="2.5" style="240" customWidth="1"/>
    <col min="5" max="7" width="2.5" style="250" customWidth="1"/>
    <col min="8" max="8" width="10.75" style="240" customWidth="1"/>
    <col min="9" max="9" width="2.5" style="240" customWidth="1"/>
    <col min="10" max="12" width="2.5" style="250" customWidth="1"/>
    <col min="13" max="13" width="10.75" style="240" customWidth="1"/>
    <col min="14" max="14" width="2.5" style="240" customWidth="1"/>
    <col min="15" max="17" width="2.5" style="250" customWidth="1"/>
    <col min="18" max="18" width="7.25" style="240" customWidth="1"/>
    <col min="19" max="19" width="11.625" style="240" customWidth="1"/>
    <col min="20" max="20" width="10.75" style="240" customWidth="1"/>
    <col min="21" max="24" width="2.5" style="240" customWidth="1"/>
    <col min="25" max="25" width="10.75" style="240" customWidth="1"/>
    <col min="26" max="29" width="2.5" style="240" customWidth="1"/>
    <col min="30" max="30" width="10.75" style="240" customWidth="1"/>
    <col min="31" max="34" width="2.5" style="240" customWidth="1"/>
    <col min="35" max="35" width="9" style="240"/>
    <col min="36" max="50" width="3.125" style="240" customWidth="1"/>
    <col min="51" max="52" width="9" style="240"/>
    <col min="53" max="67" width="3.5" style="240" bestFit="1" customWidth="1"/>
    <col min="68" max="249" width="9" style="240"/>
    <col min="250" max="250" width="8.625" style="240" customWidth="1"/>
    <col min="251" max="251" width="11.625" style="240" customWidth="1"/>
    <col min="252" max="252" width="10.75" style="240" customWidth="1"/>
    <col min="253" max="257" width="2.5" style="240" customWidth="1"/>
    <col min="258" max="258" width="10.75" style="240" customWidth="1"/>
    <col min="259" max="263" width="2.5" style="240" customWidth="1"/>
    <col min="264" max="264" width="10.75" style="240" customWidth="1"/>
    <col min="265" max="269" width="2.5" style="240" customWidth="1"/>
    <col min="270" max="505" width="9" style="240"/>
    <col min="506" max="506" width="8.625" style="240" customWidth="1"/>
    <col min="507" max="507" width="11.625" style="240" customWidth="1"/>
    <col min="508" max="508" width="10.75" style="240" customWidth="1"/>
    <col min="509" max="513" width="2.5" style="240" customWidth="1"/>
    <col min="514" max="514" width="10.75" style="240" customWidth="1"/>
    <col min="515" max="519" width="2.5" style="240" customWidth="1"/>
    <col min="520" max="520" width="10.75" style="240" customWidth="1"/>
    <col min="521" max="525" width="2.5" style="240" customWidth="1"/>
    <col min="526" max="761" width="9" style="240"/>
    <col min="762" max="762" width="8.625" style="240" customWidth="1"/>
    <col min="763" max="763" width="11.625" style="240" customWidth="1"/>
    <col min="764" max="764" width="10.75" style="240" customWidth="1"/>
    <col min="765" max="769" width="2.5" style="240" customWidth="1"/>
    <col min="770" max="770" width="10.75" style="240" customWidth="1"/>
    <col min="771" max="775" width="2.5" style="240" customWidth="1"/>
    <col min="776" max="776" width="10.75" style="240" customWidth="1"/>
    <col min="777" max="781" width="2.5" style="240" customWidth="1"/>
    <col min="782" max="1017" width="9" style="240"/>
    <col min="1018" max="1018" width="8.625" style="240" customWidth="1"/>
    <col min="1019" max="1019" width="11.625" style="240" customWidth="1"/>
    <col min="1020" max="1020" width="10.75" style="240" customWidth="1"/>
    <col min="1021" max="1025" width="2.5" style="240" customWidth="1"/>
    <col min="1026" max="1026" width="10.75" style="240" customWidth="1"/>
    <col min="1027" max="1031" width="2.5" style="240" customWidth="1"/>
    <col min="1032" max="1032" width="10.75" style="240" customWidth="1"/>
    <col min="1033" max="1037" width="2.5" style="240" customWidth="1"/>
    <col min="1038" max="1273" width="9" style="240"/>
    <col min="1274" max="1274" width="8.625" style="240" customWidth="1"/>
    <col min="1275" max="1275" width="11.625" style="240" customWidth="1"/>
    <col min="1276" max="1276" width="10.75" style="240" customWidth="1"/>
    <col min="1277" max="1281" width="2.5" style="240" customWidth="1"/>
    <col min="1282" max="1282" width="10.75" style="240" customWidth="1"/>
    <col min="1283" max="1287" width="2.5" style="240" customWidth="1"/>
    <col min="1288" max="1288" width="10.75" style="240" customWidth="1"/>
    <col min="1289" max="1293" width="2.5" style="240" customWidth="1"/>
    <col min="1294" max="1529" width="9" style="240"/>
    <col min="1530" max="1530" width="8.625" style="240" customWidth="1"/>
    <col min="1531" max="1531" width="11.625" style="240" customWidth="1"/>
    <col min="1532" max="1532" width="10.75" style="240" customWidth="1"/>
    <col min="1533" max="1537" width="2.5" style="240" customWidth="1"/>
    <col min="1538" max="1538" width="10.75" style="240" customWidth="1"/>
    <col min="1539" max="1543" width="2.5" style="240" customWidth="1"/>
    <col min="1544" max="1544" width="10.75" style="240" customWidth="1"/>
    <col min="1545" max="1549" width="2.5" style="240" customWidth="1"/>
    <col min="1550" max="1785" width="9" style="240"/>
    <col min="1786" max="1786" width="8.625" style="240" customWidth="1"/>
    <col min="1787" max="1787" width="11.625" style="240" customWidth="1"/>
    <col min="1788" max="1788" width="10.75" style="240" customWidth="1"/>
    <col min="1789" max="1793" width="2.5" style="240" customWidth="1"/>
    <col min="1794" max="1794" width="10.75" style="240" customWidth="1"/>
    <col min="1795" max="1799" width="2.5" style="240" customWidth="1"/>
    <col min="1800" max="1800" width="10.75" style="240" customWidth="1"/>
    <col min="1801" max="1805" width="2.5" style="240" customWidth="1"/>
    <col min="1806" max="2041" width="9" style="240"/>
    <col min="2042" max="2042" width="8.625" style="240" customWidth="1"/>
    <col min="2043" max="2043" width="11.625" style="240" customWidth="1"/>
    <col min="2044" max="2044" width="10.75" style="240" customWidth="1"/>
    <col min="2045" max="2049" width="2.5" style="240" customWidth="1"/>
    <col min="2050" max="2050" width="10.75" style="240" customWidth="1"/>
    <col min="2051" max="2055" width="2.5" style="240" customWidth="1"/>
    <col min="2056" max="2056" width="10.75" style="240" customWidth="1"/>
    <col min="2057" max="2061" width="2.5" style="240" customWidth="1"/>
    <col min="2062" max="2297" width="9" style="240"/>
    <col min="2298" max="2298" width="8.625" style="240" customWidth="1"/>
    <col min="2299" max="2299" width="11.625" style="240" customWidth="1"/>
    <col min="2300" max="2300" width="10.75" style="240" customWidth="1"/>
    <col min="2301" max="2305" width="2.5" style="240" customWidth="1"/>
    <col min="2306" max="2306" width="10.75" style="240" customWidth="1"/>
    <col min="2307" max="2311" width="2.5" style="240" customWidth="1"/>
    <col min="2312" max="2312" width="10.75" style="240" customWidth="1"/>
    <col min="2313" max="2317" width="2.5" style="240" customWidth="1"/>
    <col min="2318" max="2553" width="9" style="240"/>
    <col min="2554" max="2554" width="8.625" style="240" customWidth="1"/>
    <col min="2555" max="2555" width="11.625" style="240" customWidth="1"/>
    <col min="2556" max="2556" width="10.75" style="240" customWidth="1"/>
    <col min="2557" max="2561" width="2.5" style="240" customWidth="1"/>
    <col min="2562" max="2562" width="10.75" style="240" customWidth="1"/>
    <col min="2563" max="2567" width="2.5" style="240" customWidth="1"/>
    <col min="2568" max="2568" width="10.75" style="240" customWidth="1"/>
    <col min="2569" max="2573" width="2.5" style="240" customWidth="1"/>
    <col min="2574" max="2809" width="9" style="240"/>
    <col min="2810" max="2810" width="8.625" style="240" customWidth="1"/>
    <col min="2811" max="2811" width="11.625" style="240" customWidth="1"/>
    <col min="2812" max="2812" width="10.75" style="240" customWidth="1"/>
    <col min="2813" max="2817" width="2.5" style="240" customWidth="1"/>
    <col min="2818" max="2818" width="10.75" style="240" customWidth="1"/>
    <col min="2819" max="2823" width="2.5" style="240" customWidth="1"/>
    <col min="2824" max="2824" width="10.75" style="240" customWidth="1"/>
    <col min="2825" max="2829" width="2.5" style="240" customWidth="1"/>
    <col min="2830" max="3065" width="9" style="240"/>
    <col min="3066" max="3066" width="8.625" style="240" customWidth="1"/>
    <col min="3067" max="3067" width="11.625" style="240" customWidth="1"/>
    <col min="3068" max="3068" width="10.75" style="240" customWidth="1"/>
    <col min="3069" max="3073" width="2.5" style="240" customWidth="1"/>
    <col min="3074" max="3074" width="10.75" style="240" customWidth="1"/>
    <col min="3075" max="3079" width="2.5" style="240" customWidth="1"/>
    <col min="3080" max="3080" width="10.75" style="240" customWidth="1"/>
    <col min="3081" max="3085" width="2.5" style="240" customWidth="1"/>
    <col min="3086" max="3321" width="9" style="240"/>
    <col min="3322" max="3322" width="8.625" style="240" customWidth="1"/>
    <col min="3323" max="3323" width="11.625" style="240" customWidth="1"/>
    <col min="3324" max="3324" width="10.75" style="240" customWidth="1"/>
    <col min="3325" max="3329" width="2.5" style="240" customWidth="1"/>
    <col min="3330" max="3330" width="10.75" style="240" customWidth="1"/>
    <col min="3331" max="3335" width="2.5" style="240" customWidth="1"/>
    <col min="3336" max="3336" width="10.75" style="240" customWidth="1"/>
    <col min="3337" max="3341" width="2.5" style="240" customWidth="1"/>
    <col min="3342" max="3577" width="9" style="240"/>
    <col min="3578" max="3578" width="8.625" style="240" customWidth="1"/>
    <col min="3579" max="3579" width="11.625" style="240" customWidth="1"/>
    <col min="3580" max="3580" width="10.75" style="240" customWidth="1"/>
    <col min="3581" max="3585" width="2.5" style="240" customWidth="1"/>
    <col min="3586" max="3586" width="10.75" style="240" customWidth="1"/>
    <col min="3587" max="3591" width="2.5" style="240" customWidth="1"/>
    <col min="3592" max="3592" width="10.75" style="240" customWidth="1"/>
    <col min="3593" max="3597" width="2.5" style="240" customWidth="1"/>
    <col min="3598" max="3833" width="9" style="240"/>
    <col min="3834" max="3834" width="8.625" style="240" customWidth="1"/>
    <col min="3835" max="3835" width="11.625" style="240" customWidth="1"/>
    <col min="3836" max="3836" width="10.75" style="240" customWidth="1"/>
    <col min="3837" max="3841" width="2.5" style="240" customWidth="1"/>
    <col min="3842" max="3842" width="10.75" style="240" customWidth="1"/>
    <col min="3843" max="3847" width="2.5" style="240" customWidth="1"/>
    <col min="3848" max="3848" width="10.75" style="240" customWidth="1"/>
    <col min="3849" max="3853" width="2.5" style="240" customWidth="1"/>
    <col min="3854" max="4089" width="9" style="240"/>
    <col min="4090" max="4090" width="8.625" style="240" customWidth="1"/>
    <col min="4091" max="4091" width="11.625" style="240" customWidth="1"/>
    <col min="4092" max="4092" width="10.75" style="240" customWidth="1"/>
    <col min="4093" max="4097" width="2.5" style="240" customWidth="1"/>
    <col min="4098" max="4098" width="10.75" style="240" customWidth="1"/>
    <col min="4099" max="4103" width="2.5" style="240" customWidth="1"/>
    <col min="4104" max="4104" width="10.75" style="240" customWidth="1"/>
    <col min="4105" max="4109" width="2.5" style="240" customWidth="1"/>
    <col min="4110" max="4345" width="9" style="240"/>
    <col min="4346" max="4346" width="8.625" style="240" customWidth="1"/>
    <col min="4347" max="4347" width="11.625" style="240" customWidth="1"/>
    <col min="4348" max="4348" width="10.75" style="240" customWidth="1"/>
    <col min="4349" max="4353" width="2.5" style="240" customWidth="1"/>
    <col min="4354" max="4354" width="10.75" style="240" customWidth="1"/>
    <col min="4355" max="4359" width="2.5" style="240" customWidth="1"/>
    <col min="4360" max="4360" width="10.75" style="240" customWidth="1"/>
    <col min="4361" max="4365" width="2.5" style="240" customWidth="1"/>
    <col min="4366" max="4601" width="9" style="240"/>
    <col min="4602" max="4602" width="8.625" style="240" customWidth="1"/>
    <col min="4603" max="4603" width="11.625" style="240" customWidth="1"/>
    <col min="4604" max="4604" width="10.75" style="240" customWidth="1"/>
    <col min="4605" max="4609" width="2.5" style="240" customWidth="1"/>
    <col min="4610" max="4610" width="10.75" style="240" customWidth="1"/>
    <col min="4611" max="4615" width="2.5" style="240" customWidth="1"/>
    <col min="4616" max="4616" width="10.75" style="240" customWidth="1"/>
    <col min="4617" max="4621" width="2.5" style="240" customWidth="1"/>
    <col min="4622" max="4857" width="9" style="240"/>
    <col min="4858" max="4858" width="8.625" style="240" customWidth="1"/>
    <col min="4859" max="4859" width="11.625" style="240" customWidth="1"/>
    <col min="4860" max="4860" width="10.75" style="240" customWidth="1"/>
    <col min="4861" max="4865" width="2.5" style="240" customWidth="1"/>
    <col min="4866" max="4866" width="10.75" style="240" customWidth="1"/>
    <col min="4867" max="4871" width="2.5" style="240" customWidth="1"/>
    <col min="4872" max="4872" width="10.75" style="240" customWidth="1"/>
    <col min="4873" max="4877" width="2.5" style="240" customWidth="1"/>
    <col min="4878" max="5113" width="9" style="240"/>
    <col min="5114" max="5114" width="8.625" style="240" customWidth="1"/>
    <col min="5115" max="5115" width="11.625" style="240" customWidth="1"/>
    <col min="5116" max="5116" width="10.75" style="240" customWidth="1"/>
    <col min="5117" max="5121" width="2.5" style="240" customWidth="1"/>
    <col min="5122" max="5122" width="10.75" style="240" customWidth="1"/>
    <col min="5123" max="5127" width="2.5" style="240" customWidth="1"/>
    <col min="5128" max="5128" width="10.75" style="240" customWidth="1"/>
    <col min="5129" max="5133" width="2.5" style="240" customWidth="1"/>
    <col min="5134" max="5369" width="9" style="240"/>
    <col min="5370" max="5370" width="8.625" style="240" customWidth="1"/>
    <col min="5371" max="5371" width="11.625" style="240" customWidth="1"/>
    <col min="5372" max="5372" width="10.75" style="240" customWidth="1"/>
    <col min="5373" max="5377" width="2.5" style="240" customWidth="1"/>
    <col min="5378" max="5378" width="10.75" style="240" customWidth="1"/>
    <col min="5379" max="5383" width="2.5" style="240" customWidth="1"/>
    <col min="5384" max="5384" width="10.75" style="240" customWidth="1"/>
    <col min="5385" max="5389" width="2.5" style="240" customWidth="1"/>
    <col min="5390" max="5625" width="9" style="240"/>
    <col min="5626" max="5626" width="8.625" style="240" customWidth="1"/>
    <col min="5627" max="5627" width="11.625" style="240" customWidth="1"/>
    <col min="5628" max="5628" width="10.75" style="240" customWidth="1"/>
    <col min="5629" max="5633" width="2.5" style="240" customWidth="1"/>
    <col min="5634" max="5634" width="10.75" style="240" customWidth="1"/>
    <col min="5635" max="5639" width="2.5" style="240" customWidth="1"/>
    <col min="5640" max="5640" width="10.75" style="240" customWidth="1"/>
    <col min="5641" max="5645" width="2.5" style="240" customWidth="1"/>
    <col min="5646" max="5881" width="9" style="240"/>
    <col min="5882" max="5882" width="8.625" style="240" customWidth="1"/>
    <col min="5883" max="5883" width="11.625" style="240" customWidth="1"/>
    <col min="5884" max="5884" width="10.75" style="240" customWidth="1"/>
    <col min="5885" max="5889" width="2.5" style="240" customWidth="1"/>
    <col min="5890" max="5890" width="10.75" style="240" customWidth="1"/>
    <col min="5891" max="5895" width="2.5" style="240" customWidth="1"/>
    <col min="5896" max="5896" width="10.75" style="240" customWidth="1"/>
    <col min="5897" max="5901" width="2.5" style="240" customWidth="1"/>
    <col min="5902" max="6137" width="9" style="240"/>
    <col min="6138" max="6138" width="8.625" style="240" customWidth="1"/>
    <col min="6139" max="6139" width="11.625" style="240" customWidth="1"/>
    <col min="6140" max="6140" width="10.75" style="240" customWidth="1"/>
    <col min="6141" max="6145" width="2.5" style="240" customWidth="1"/>
    <col min="6146" max="6146" width="10.75" style="240" customWidth="1"/>
    <col min="6147" max="6151" width="2.5" style="240" customWidth="1"/>
    <col min="6152" max="6152" width="10.75" style="240" customWidth="1"/>
    <col min="6153" max="6157" width="2.5" style="240" customWidth="1"/>
    <col min="6158" max="6393" width="9" style="240"/>
    <col min="6394" max="6394" width="8.625" style="240" customWidth="1"/>
    <col min="6395" max="6395" width="11.625" style="240" customWidth="1"/>
    <col min="6396" max="6396" width="10.75" style="240" customWidth="1"/>
    <col min="6397" max="6401" width="2.5" style="240" customWidth="1"/>
    <col min="6402" max="6402" width="10.75" style="240" customWidth="1"/>
    <col min="6403" max="6407" width="2.5" style="240" customWidth="1"/>
    <col min="6408" max="6408" width="10.75" style="240" customWidth="1"/>
    <col min="6409" max="6413" width="2.5" style="240" customWidth="1"/>
    <col min="6414" max="6649" width="9" style="240"/>
    <col min="6650" max="6650" width="8.625" style="240" customWidth="1"/>
    <col min="6651" max="6651" width="11.625" style="240" customWidth="1"/>
    <col min="6652" max="6652" width="10.75" style="240" customWidth="1"/>
    <col min="6653" max="6657" width="2.5" style="240" customWidth="1"/>
    <col min="6658" max="6658" width="10.75" style="240" customWidth="1"/>
    <col min="6659" max="6663" width="2.5" style="240" customWidth="1"/>
    <col min="6664" max="6664" width="10.75" style="240" customWidth="1"/>
    <col min="6665" max="6669" width="2.5" style="240" customWidth="1"/>
    <col min="6670" max="6905" width="9" style="240"/>
    <col min="6906" max="6906" width="8.625" style="240" customWidth="1"/>
    <col min="6907" max="6907" width="11.625" style="240" customWidth="1"/>
    <col min="6908" max="6908" width="10.75" style="240" customWidth="1"/>
    <col min="6909" max="6913" width="2.5" style="240" customWidth="1"/>
    <col min="6914" max="6914" width="10.75" style="240" customWidth="1"/>
    <col min="6915" max="6919" width="2.5" style="240" customWidth="1"/>
    <col min="6920" max="6920" width="10.75" style="240" customWidth="1"/>
    <col min="6921" max="6925" width="2.5" style="240" customWidth="1"/>
    <col min="6926" max="7161" width="9" style="240"/>
    <col min="7162" max="7162" width="8.625" style="240" customWidth="1"/>
    <col min="7163" max="7163" width="11.625" style="240" customWidth="1"/>
    <col min="7164" max="7164" width="10.75" style="240" customWidth="1"/>
    <col min="7165" max="7169" width="2.5" style="240" customWidth="1"/>
    <col min="7170" max="7170" width="10.75" style="240" customWidth="1"/>
    <col min="7171" max="7175" width="2.5" style="240" customWidth="1"/>
    <col min="7176" max="7176" width="10.75" style="240" customWidth="1"/>
    <col min="7177" max="7181" width="2.5" style="240" customWidth="1"/>
    <col min="7182" max="7417" width="9" style="240"/>
    <col min="7418" max="7418" width="8.625" style="240" customWidth="1"/>
    <col min="7419" max="7419" width="11.625" style="240" customWidth="1"/>
    <col min="7420" max="7420" width="10.75" style="240" customWidth="1"/>
    <col min="7421" max="7425" width="2.5" style="240" customWidth="1"/>
    <col min="7426" max="7426" width="10.75" style="240" customWidth="1"/>
    <col min="7427" max="7431" width="2.5" style="240" customWidth="1"/>
    <col min="7432" max="7432" width="10.75" style="240" customWidth="1"/>
    <col min="7433" max="7437" width="2.5" style="240" customWidth="1"/>
    <col min="7438" max="7673" width="9" style="240"/>
    <col min="7674" max="7674" width="8.625" style="240" customWidth="1"/>
    <col min="7675" max="7675" width="11.625" style="240" customWidth="1"/>
    <col min="7676" max="7676" width="10.75" style="240" customWidth="1"/>
    <col min="7677" max="7681" width="2.5" style="240" customWidth="1"/>
    <col min="7682" max="7682" width="10.75" style="240" customWidth="1"/>
    <col min="7683" max="7687" width="2.5" style="240" customWidth="1"/>
    <col min="7688" max="7688" width="10.75" style="240" customWidth="1"/>
    <col min="7689" max="7693" width="2.5" style="240" customWidth="1"/>
    <col min="7694" max="7929" width="9" style="240"/>
    <col min="7930" max="7930" width="8.625" style="240" customWidth="1"/>
    <col min="7931" max="7931" width="11.625" style="240" customWidth="1"/>
    <col min="7932" max="7932" width="10.75" style="240" customWidth="1"/>
    <col min="7933" max="7937" width="2.5" style="240" customWidth="1"/>
    <col min="7938" max="7938" width="10.75" style="240" customWidth="1"/>
    <col min="7939" max="7943" width="2.5" style="240" customWidth="1"/>
    <col min="7944" max="7944" width="10.75" style="240" customWidth="1"/>
    <col min="7945" max="7949" width="2.5" style="240" customWidth="1"/>
    <col min="7950" max="8185" width="9" style="240"/>
    <col min="8186" max="8186" width="8.625" style="240" customWidth="1"/>
    <col min="8187" max="8187" width="11.625" style="240" customWidth="1"/>
    <col min="8188" max="8188" width="10.75" style="240" customWidth="1"/>
    <col min="8189" max="8193" width="2.5" style="240" customWidth="1"/>
    <col min="8194" max="8194" width="10.75" style="240" customWidth="1"/>
    <col min="8195" max="8199" width="2.5" style="240" customWidth="1"/>
    <col min="8200" max="8200" width="10.75" style="240" customWidth="1"/>
    <col min="8201" max="8205" width="2.5" style="240" customWidth="1"/>
    <col min="8206" max="8441" width="9" style="240"/>
    <col min="8442" max="8442" width="8.625" style="240" customWidth="1"/>
    <col min="8443" max="8443" width="11.625" style="240" customWidth="1"/>
    <col min="8444" max="8444" width="10.75" style="240" customWidth="1"/>
    <col min="8445" max="8449" width="2.5" style="240" customWidth="1"/>
    <col min="8450" max="8450" width="10.75" style="240" customWidth="1"/>
    <col min="8451" max="8455" width="2.5" style="240" customWidth="1"/>
    <col min="8456" max="8456" width="10.75" style="240" customWidth="1"/>
    <col min="8457" max="8461" width="2.5" style="240" customWidth="1"/>
    <col min="8462" max="8697" width="9" style="240"/>
    <col min="8698" max="8698" width="8.625" style="240" customWidth="1"/>
    <col min="8699" max="8699" width="11.625" style="240" customWidth="1"/>
    <col min="8700" max="8700" width="10.75" style="240" customWidth="1"/>
    <col min="8701" max="8705" width="2.5" style="240" customWidth="1"/>
    <col min="8706" max="8706" width="10.75" style="240" customWidth="1"/>
    <col min="8707" max="8711" width="2.5" style="240" customWidth="1"/>
    <col min="8712" max="8712" width="10.75" style="240" customWidth="1"/>
    <col min="8713" max="8717" width="2.5" style="240" customWidth="1"/>
    <col min="8718" max="8953" width="9" style="240"/>
    <col min="8954" max="8954" width="8.625" style="240" customWidth="1"/>
    <col min="8955" max="8955" width="11.625" style="240" customWidth="1"/>
    <col min="8956" max="8956" width="10.75" style="240" customWidth="1"/>
    <col min="8957" max="8961" width="2.5" style="240" customWidth="1"/>
    <col min="8962" max="8962" width="10.75" style="240" customWidth="1"/>
    <col min="8963" max="8967" width="2.5" style="240" customWidth="1"/>
    <col min="8968" max="8968" width="10.75" style="240" customWidth="1"/>
    <col min="8969" max="8973" width="2.5" style="240" customWidth="1"/>
    <col min="8974" max="9209" width="9" style="240"/>
    <col min="9210" max="9210" width="8.625" style="240" customWidth="1"/>
    <col min="9211" max="9211" width="11.625" style="240" customWidth="1"/>
    <col min="9212" max="9212" width="10.75" style="240" customWidth="1"/>
    <col min="9213" max="9217" width="2.5" style="240" customWidth="1"/>
    <col min="9218" max="9218" width="10.75" style="240" customWidth="1"/>
    <col min="9219" max="9223" width="2.5" style="240" customWidth="1"/>
    <col min="9224" max="9224" width="10.75" style="240" customWidth="1"/>
    <col min="9225" max="9229" width="2.5" style="240" customWidth="1"/>
    <col min="9230" max="9465" width="9" style="240"/>
    <col min="9466" max="9466" width="8.625" style="240" customWidth="1"/>
    <col min="9467" max="9467" width="11.625" style="240" customWidth="1"/>
    <col min="9468" max="9468" width="10.75" style="240" customWidth="1"/>
    <col min="9469" max="9473" width="2.5" style="240" customWidth="1"/>
    <col min="9474" max="9474" width="10.75" style="240" customWidth="1"/>
    <col min="9475" max="9479" width="2.5" style="240" customWidth="1"/>
    <col min="9480" max="9480" width="10.75" style="240" customWidth="1"/>
    <col min="9481" max="9485" width="2.5" style="240" customWidth="1"/>
    <col min="9486" max="9721" width="9" style="240"/>
    <col min="9722" max="9722" width="8.625" style="240" customWidth="1"/>
    <col min="9723" max="9723" width="11.625" style="240" customWidth="1"/>
    <col min="9724" max="9724" width="10.75" style="240" customWidth="1"/>
    <col min="9725" max="9729" width="2.5" style="240" customWidth="1"/>
    <col min="9730" max="9730" width="10.75" style="240" customWidth="1"/>
    <col min="9731" max="9735" width="2.5" style="240" customWidth="1"/>
    <col min="9736" max="9736" width="10.75" style="240" customWidth="1"/>
    <col min="9737" max="9741" width="2.5" style="240" customWidth="1"/>
    <col min="9742" max="9977" width="9" style="240"/>
    <col min="9978" max="9978" width="8.625" style="240" customWidth="1"/>
    <col min="9979" max="9979" width="11.625" style="240" customWidth="1"/>
    <col min="9980" max="9980" width="10.75" style="240" customWidth="1"/>
    <col min="9981" max="9985" width="2.5" style="240" customWidth="1"/>
    <col min="9986" max="9986" width="10.75" style="240" customWidth="1"/>
    <col min="9987" max="9991" width="2.5" style="240" customWidth="1"/>
    <col min="9992" max="9992" width="10.75" style="240" customWidth="1"/>
    <col min="9993" max="9997" width="2.5" style="240" customWidth="1"/>
    <col min="9998" max="10233" width="9" style="240"/>
    <col min="10234" max="10234" width="8.625" style="240" customWidth="1"/>
    <col min="10235" max="10235" width="11.625" style="240" customWidth="1"/>
    <col min="10236" max="10236" width="10.75" style="240" customWidth="1"/>
    <col min="10237" max="10241" width="2.5" style="240" customWidth="1"/>
    <col min="10242" max="10242" width="10.75" style="240" customWidth="1"/>
    <col min="10243" max="10247" width="2.5" style="240" customWidth="1"/>
    <col min="10248" max="10248" width="10.75" style="240" customWidth="1"/>
    <col min="10249" max="10253" width="2.5" style="240" customWidth="1"/>
    <col min="10254" max="10489" width="9" style="240"/>
    <col min="10490" max="10490" width="8.625" style="240" customWidth="1"/>
    <col min="10491" max="10491" width="11.625" style="240" customWidth="1"/>
    <col min="10492" max="10492" width="10.75" style="240" customWidth="1"/>
    <col min="10493" max="10497" width="2.5" style="240" customWidth="1"/>
    <col min="10498" max="10498" width="10.75" style="240" customWidth="1"/>
    <col min="10499" max="10503" width="2.5" style="240" customWidth="1"/>
    <col min="10504" max="10504" width="10.75" style="240" customWidth="1"/>
    <col min="10505" max="10509" width="2.5" style="240" customWidth="1"/>
    <col min="10510" max="10745" width="9" style="240"/>
    <col min="10746" max="10746" width="8.625" style="240" customWidth="1"/>
    <col min="10747" max="10747" width="11.625" style="240" customWidth="1"/>
    <col min="10748" max="10748" width="10.75" style="240" customWidth="1"/>
    <col min="10749" max="10753" width="2.5" style="240" customWidth="1"/>
    <col min="10754" max="10754" width="10.75" style="240" customWidth="1"/>
    <col min="10755" max="10759" width="2.5" style="240" customWidth="1"/>
    <col min="10760" max="10760" width="10.75" style="240" customWidth="1"/>
    <col min="10761" max="10765" width="2.5" style="240" customWidth="1"/>
    <col min="10766" max="11001" width="9" style="240"/>
    <col min="11002" max="11002" width="8.625" style="240" customWidth="1"/>
    <col min="11003" max="11003" width="11.625" style="240" customWidth="1"/>
    <col min="11004" max="11004" width="10.75" style="240" customWidth="1"/>
    <col min="11005" max="11009" width="2.5" style="240" customWidth="1"/>
    <col min="11010" max="11010" width="10.75" style="240" customWidth="1"/>
    <col min="11011" max="11015" width="2.5" style="240" customWidth="1"/>
    <col min="11016" max="11016" width="10.75" style="240" customWidth="1"/>
    <col min="11017" max="11021" width="2.5" style="240" customWidth="1"/>
    <col min="11022" max="11257" width="9" style="240"/>
    <col min="11258" max="11258" width="8.625" style="240" customWidth="1"/>
    <col min="11259" max="11259" width="11.625" style="240" customWidth="1"/>
    <col min="11260" max="11260" width="10.75" style="240" customWidth="1"/>
    <col min="11261" max="11265" width="2.5" style="240" customWidth="1"/>
    <col min="11266" max="11266" width="10.75" style="240" customWidth="1"/>
    <col min="11267" max="11271" width="2.5" style="240" customWidth="1"/>
    <col min="11272" max="11272" width="10.75" style="240" customWidth="1"/>
    <col min="11273" max="11277" width="2.5" style="240" customWidth="1"/>
    <col min="11278" max="11513" width="9" style="240"/>
    <col min="11514" max="11514" width="8.625" style="240" customWidth="1"/>
    <col min="11515" max="11515" width="11.625" style="240" customWidth="1"/>
    <col min="11516" max="11516" width="10.75" style="240" customWidth="1"/>
    <col min="11517" max="11521" width="2.5" style="240" customWidth="1"/>
    <col min="11522" max="11522" width="10.75" style="240" customWidth="1"/>
    <col min="11523" max="11527" width="2.5" style="240" customWidth="1"/>
    <col min="11528" max="11528" width="10.75" style="240" customWidth="1"/>
    <col min="11529" max="11533" width="2.5" style="240" customWidth="1"/>
    <col min="11534" max="11769" width="9" style="240"/>
    <col min="11770" max="11770" width="8.625" style="240" customWidth="1"/>
    <col min="11771" max="11771" width="11.625" style="240" customWidth="1"/>
    <col min="11772" max="11772" width="10.75" style="240" customWidth="1"/>
    <col min="11773" max="11777" width="2.5" style="240" customWidth="1"/>
    <col min="11778" max="11778" width="10.75" style="240" customWidth="1"/>
    <col min="11779" max="11783" width="2.5" style="240" customWidth="1"/>
    <col min="11784" max="11784" width="10.75" style="240" customWidth="1"/>
    <col min="11785" max="11789" width="2.5" style="240" customWidth="1"/>
    <col min="11790" max="12025" width="9" style="240"/>
    <col min="12026" max="12026" width="8.625" style="240" customWidth="1"/>
    <col min="12027" max="12027" width="11.625" style="240" customWidth="1"/>
    <col min="12028" max="12028" width="10.75" style="240" customWidth="1"/>
    <col min="12029" max="12033" width="2.5" style="240" customWidth="1"/>
    <col min="12034" max="12034" width="10.75" style="240" customWidth="1"/>
    <col min="12035" max="12039" width="2.5" style="240" customWidth="1"/>
    <col min="12040" max="12040" width="10.75" style="240" customWidth="1"/>
    <col min="12041" max="12045" width="2.5" style="240" customWidth="1"/>
    <col min="12046" max="12281" width="9" style="240"/>
    <col min="12282" max="12282" width="8.625" style="240" customWidth="1"/>
    <col min="12283" max="12283" width="11.625" style="240" customWidth="1"/>
    <col min="12284" max="12284" width="10.75" style="240" customWidth="1"/>
    <col min="12285" max="12289" width="2.5" style="240" customWidth="1"/>
    <col min="12290" max="12290" width="10.75" style="240" customWidth="1"/>
    <col min="12291" max="12295" width="2.5" style="240" customWidth="1"/>
    <col min="12296" max="12296" width="10.75" style="240" customWidth="1"/>
    <col min="12297" max="12301" width="2.5" style="240" customWidth="1"/>
    <col min="12302" max="12537" width="9" style="240"/>
    <col min="12538" max="12538" width="8.625" style="240" customWidth="1"/>
    <col min="12539" max="12539" width="11.625" style="240" customWidth="1"/>
    <col min="12540" max="12540" width="10.75" style="240" customWidth="1"/>
    <col min="12541" max="12545" width="2.5" style="240" customWidth="1"/>
    <col min="12546" max="12546" width="10.75" style="240" customWidth="1"/>
    <col min="12547" max="12551" width="2.5" style="240" customWidth="1"/>
    <col min="12552" max="12552" width="10.75" style="240" customWidth="1"/>
    <col min="12553" max="12557" width="2.5" style="240" customWidth="1"/>
    <col min="12558" max="12793" width="9" style="240"/>
    <col min="12794" max="12794" width="8.625" style="240" customWidth="1"/>
    <col min="12795" max="12795" width="11.625" style="240" customWidth="1"/>
    <col min="12796" max="12796" width="10.75" style="240" customWidth="1"/>
    <col min="12797" max="12801" width="2.5" style="240" customWidth="1"/>
    <col min="12802" max="12802" width="10.75" style="240" customWidth="1"/>
    <col min="12803" max="12807" width="2.5" style="240" customWidth="1"/>
    <col min="12808" max="12808" width="10.75" style="240" customWidth="1"/>
    <col min="12809" max="12813" width="2.5" style="240" customWidth="1"/>
    <col min="12814" max="13049" width="9" style="240"/>
    <col min="13050" max="13050" width="8.625" style="240" customWidth="1"/>
    <col min="13051" max="13051" width="11.625" style="240" customWidth="1"/>
    <col min="13052" max="13052" width="10.75" style="240" customWidth="1"/>
    <col min="13053" max="13057" width="2.5" style="240" customWidth="1"/>
    <col min="13058" max="13058" width="10.75" style="240" customWidth="1"/>
    <col min="13059" max="13063" width="2.5" style="240" customWidth="1"/>
    <col min="13064" max="13064" width="10.75" style="240" customWidth="1"/>
    <col min="13065" max="13069" width="2.5" style="240" customWidth="1"/>
    <col min="13070" max="13305" width="9" style="240"/>
    <col min="13306" max="13306" width="8.625" style="240" customWidth="1"/>
    <col min="13307" max="13307" width="11.625" style="240" customWidth="1"/>
    <col min="13308" max="13308" width="10.75" style="240" customWidth="1"/>
    <col min="13309" max="13313" width="2.5" style="240" customWidth="1"/>
    <col min="13314" max="13314" width="10.75" style="240" customWidth="1"/>
    <col min="13315" max="13319" width="2.5" style="240" customWidth="1"/>
    <col min="13320" max="13320" width="10.75" style="240" customWidth="1"/>
    <col min="13321" max="13325" width="2.5" style="240" customWidth="1"/>
    <col min="13326" max="13561" width="9" style="240"/>
    <col min="13562" max="13562" width="8.625" style="240" customWidth="1"/>
    <col min="13563" max="13563" width="11.625" style="240" customWidth="1"/>
    <col min="13564" max="13564" width="10.75" style="240" customWidth="1"/>
    <col min="13565" max="13569" width="2.5" style="240" customWidth="1"/>
    <col min="13570" max="13570" width="10.75" style="240" customWidth="1"/>
    <col min="13571" max="13575" width="2.5" style="240" customWidth="1"/>
    <col min="13576" max="13576" width="10.75" style="240" customWidth="1"/>
    <col min="13577" max="13581" width="2.5" style="240" customWidth="1"/>
    <col min="13582" max="13817" width="9" style="240"/>
    <col min="13818" max="13818" width="8.625" style="240" customWidth="1"/>
    <col min="13819" max="13819" width="11.625" style="240" customWidth="1"/>
    <col min="13820" max="13820" width="10.75" style="240" customWidth="1"/>
    <col min="13821" max="13825" width="2.5" style="240" customWidth="1"/>
    <col min="13826" max="13826" width="10.75" style="240" customWidth="1"/>
    <col min="13827" max="13831" width="2.5" style="240" customWidth="1"/>
    <col min="13832" max="13832" width="10.75" style="240" customWidth="1"/>
    <col min="13833" max="13837" width="2.5" style="240" customWidth="1"/>
    <col min="13838" max="14073" width="9" style="240"/>
    <col min="14074" max="14074" width="8.625" style="240" customWidth="1"/>
    <col min="14075" max="14075" width="11.625" style="240" customWidth="1"/>
    <col min="14076" max="14076" width="10.75" style="240" customWidth="1"/>
    <col min="14077" max="14081" width="2.5" style="240" customWidth="1"/>
    <col min="14082" max="14082" width="10.75" style="240" customWidth="1"/>
    <col min="14083" max="14087" width="2.5" style="240" customWidth="1"/>
    <col min="14088" max="14088" width="10.75" style="240" customWidth="1"/>
    <col min="14089" max="14093" width="2.5" style="240" customWidth="1"/>
    <col min="14094" max="14329" width="9" style="240"/>
    <col min="14330" max="14330" width="8.625" style="240" customWidth="1"/>
    <col min="14331" max="14331" width="11.625" style="240" customWidth="1"/>
    <col min="14332" max="14332" width="10.75" style="240" customWidth="1"/>
    <col min="14333" max="14337" width="2.5" style="240" customWidth="1"/>
    <col min="14338" max="14338" width="10.75" style="240" customWidth="1"/>
    <col min="14339" max="14343" width="2.5" style="240" customWidth="1"/>
    <col min="14344" max="14344" width="10.75" style="240" customWidth="1"/>
    <col min="14345" max="14349" width="2.5" style="240" customWidth="1"/>
    <col min="14350" max="14585" width="9" style="240"/>
    <col min="14586" max="14586" width="8.625" style="240" customWidth="1"/>
    <col min="14587" max="14587" width="11.625" style="240" customWidth="1"/>
    <col min="14588" max="14588" width="10.75" style="240" customWidth="1"/>
    <col min="14589" max="14593" width="2.5" style="240" customWidth="1"/>
    <col min="14594" max="14594" width="10.75" style="240" customWidth="1"/>
    <col min="14595" max="14599" width="2.5" style="240" customWidth="1"/>
    <col min="14600" max="14600" width="10.75" style="240" customWidth="1"/>
    <col min="14601" max="14605" width="2.5" style="240" customWidth="1"/>
    <col min="14606" max="14841" width="9" style="240"/>
    <col min="14842" max="14842" width="8.625" style="240" customWidth="1"/>
    <col min="14843" max="14843" width="11.625" style="240" customWidth="1"/>
    <col min="14844" max="14844" width="10.75" style="240" customWidth="1"/>
    <col min="14845" max="14849" width="2.5" style="240" customWidth="1"/>
    <col min="14850" max="14850" width="10.75" style="240" customWidth="1"/>
    <col min="14851" max="14855" width="2.5" style="240" customWidth="1"/>
    <col min="14856" max="14856" width="10.75" style="240" customWidth="1"/>
    <col min="14857" max="14861" width="2.5" style="240" customWidth="1"/>
    <col min="14862" max="15097" width="9" style="240"/>
    <col min="15098" max="15098" width="8.625" style="240" customWidth="1"/>
    <col min="15099" max="15099" width="11.625" style="240" customWidth="1"/>
    <col min="15100" max="15100" width="10.75" style="240" customWidth="1"/>
    <col min="15101" max="15105" width="2.5" style="240" customWidth="1"/>
    <col min="15106" max="15106" width="10.75" style="240" customWidth="1"/>
    <col min="15107" max="15111" width="2.5" style="240" customWidth="1"/>
    <col min="15112" max="15112" width="10.75" style="240" customWidth="1"/>
    <col min="15113" max="15117" width="2.5" style="240" customWidth="1"/>
    <col min="15118" max="15353" width="9" style="240"/>
    <col min="15354" max="15354" width="8.625" style="240" customWidth="1"/>
    <col min="15355" max="15355" width="11.625" style="240" customWidth="1"/>
    <col min="15356" max="15356" width="10.75" style="240" customWidth="1"/>
    <col min="15357" max="15361" width="2.5" style="240" customWidth="1"/>
    <col min="15362" max="15362" width="10.75" style="240" customWidth="1"/>
    <col min="15363" max="15367" width="2.5" style="240" customWidth="1"/>
    <col min="15368" max="15368" width="10.75" style="240" customWidth="1"/>
    <col min="15369" max="15373" width="2.5" style="240" customWidth="1"/>
    <col min="15374" max="15609" width="9" style="240"/>
    <col min="15610" max="15610" width="8.625" style="240" customWidth="1"/>
    <col min="15611" max="15611" width="11.625" style="240" customWidth="1"/>
    <col min="15612" max="15612" width="10.75" style="240" customWidth="1"/>
    <col min="15613" max="15617" width="2.5" style="240" customWidth="1"/>
    <col min="15618" max="15618" width="10.75" style="240" customWidth="1"/>
    <col min="15619" max="15623" width="2.5" style="240" customWidth="1"/>
    <col min="15624" max="15624" width="10.75" style="240" customWidth="1"/>
    <col min="15625" max="15629" width="2.5" style="240" customWidth="1"/>
    <col min="15630" max="15865" width="9" style="240"/>
    <col min="15866" max="15866" width="8.625" style="240" customWidth="1"/>
    <col min="15867" max="15867" width="11.625" style="240" customWidth="1"/>
    <col min="15868" max="15868" width="10.75" style="240" customWidth="1"/>
    <col min="15869" max="15873" width="2.5" style="240" customWidth="1"/>
    <col min="15874" max="15874" width="10.75" style="240" customWidth="1"/>
    <col min="15875" max="15879" width="2.5" style="240" customWidth="1"/>
    <col min="15880" max="15880" width="10.75" style="240" customWidth="1"/>
    <col min="15881" max="15885" width="2.5" style="240" customWidth="1"/>
    <col min="15886" max="16121" width="9" style="240"/>
    <col min="16122" max="16122" width="8.625" style="240" customWidth="1"/>
    <col min="16123" max="16123" width="11.625" style="240" customWidth="1"/>
    <col min="16124" max="16124" width="10.75" style="240" customWidth="1"/>
    <col min="16125" max="16129" width="2.5" style="240" customWidth="1"/>
    <col min="16130" max="16130" width="10.75" style="240" customWidth="1"/>
    <col min="16131" max="16135" width="2.5" style="240" customWidth="1"/>
    <col min="16136" max="16136" width="10.75" style="240" customWidth="1"/>
    <col min="16137" max="16141" width="2.5" style="240" customWidth="1"/>
    <col min="16142" max="16384" width="9" style="240"/>
  </cols>
  <sheetData>
    <row r="1" spans="1:67">
      <c r="A1" s="238"/>
      <c r="B1" s="239"/>
      <c r="C1" s="254" t="s">
        <v>336</v>
      </c>
      <c r="D1" s="255" t="s">
        <v>337</v>
      </c>
      <c r="E1" s="255" t="s">
        <v>338</v>
      </c>
      <c r="F1" s="255" t="s">
        <v>339</v>
      </c>
      <c r="G1" s="255" t="s">
        <v>340</v>
      </c>
      <c r="H1" s="254" t="s">
        <v>336</v>
      </c>
      <c r="I1" s="255" t="s">
        <v>337</v>
      </c>
      <c r="J1" s="255" t="s">
        <v>338</v>
      </c>
      <c r="K1" s="255" t="s">
        <v>339</v>
      </c>
      <c r="L1" s="255" t="s">
        <v>340</v>
      </c>
      <c r="M1" s="254" t="s">
        <v>336</v>
      </c>
      <c r="N1" s="255" t="s">
        <v>337</v>
      </c>
      <c r="O1" s="255" t="s">
        <v>338</v>
      </c>
      <c r="P1" s="255" t="s">
        <v>339</v>
      </c>
      <c r="Q1" s="255" t="s">
        <v>340</v>
      </c>
      <c r="R1" s="238"/>
      <c r="S1" s="239"/>
      <c r="T1" s="254" t="s">
        <v>331</v>
      </c>
      <c r="U1" s="255" t="s">
        <v>332</v>
      </c>
      <c r="V1" s="255" t="s">
        <v>333</v>
      </c>
      <c r="W1" s="255" t="s">
        <v>334</v>
      </c>
      <c r="X1" s="255" t="s">
        <v>335</v>
      </c>
      <c r="Y1" s="254" t="s">
        <v>331</v>
      </c>
      <c r="Z1" s="255" t="s">
        <v>332</v>
      </c>
      <c r="AA1" s="255" t="s">
        <v>333</v>
      </c>
      <c r="AB1" s="255" t="s">
        <v>334</v>
      </c>
      <c r="AC1" s="255" t="s">
        <v>335</v>
      </c>
      <c r="AD1" s="254" t="s">
        <v>331</v>
      </c>
      <c r="AE1" s="255" t="s">
        <v>332</v>
      </c>
      <c r="AF1" s="255" t="s">
        <v>333</v>
      </c>
      <c r="AG1" s="255" t="s">
        <v>334</v>
      </c>
      <c r="AH1" s="255" t="s">
        <v>335</v>
      </c>
    </row>
    <row r="2" spans="1:67">
      <c r="A2" s="238"/>
      <c r="B2" s="238"/>
      <c r="C2" s="238"/>
      <c r="D2" s="238"/>
      <c r="E2" s="238"/>
      <c r="F2" s="238"/>
      <c r="G2" s="238"/>
      <c r="H2" s="238"/>
      <c r="I2" s="238"/>
      <c r="J2" s="238"/>
      <c r="K2" s="238"/>
      <c r="L2" s="238"/>
      <c r="M2" s="238"/>
      <c r="N2" s="238"/>
      <c r="O2" s="238"/>
      <c r="P2" s="238"/>
      <c r="Q2" s="238"/>
      <c r="R2" s="238"/>
      <c r="S2" s="238"/>
      <c r="T2" s="238"/>
      <c r="U2" s="238"/>
      <c r="V2" s="238"/>
      <c r="W2" s="238"/>
      <c r="X2" s="238"/>
      <c r="Y2" s="238"/>
      <c r="Z2" s="238"/>
      <c r="AA2" s="238"/>
      <c r="AB2" s="238"/>
      <c r="AC2" s="238"/>
      <c r="AD2" s="238"/>
      <c r="AE2" s="238"/>
      <c r="AF2" s="238"/>
      <c r="AG2" s="238"/>
      <c r="AH2" s="238"/>
    </row>
    <row r="3" spans="1:67">
      <c r="A3" s="308" t="str">
        <f>入力シート!$C$6&amp;"　（男子）"</f>
        <v>　（男子）</v>
      </c>
      <c r="B3" s="309"/>
      <c r="C3" s="309"/>
      <c r="D3" s="241"/>
      <c r="E3" s="242"/>
      <c r="F3" s="242"/>
      <c r="G3" s="242"/>
      <c r="H3" s="243"/>
      <c r="I3" s="243"/>
      <c r="J3" s="242"/>
      <c r="K3" s="242"/>
      <c r="L3" s="242"/>
      <c r="M3" s="243"/>
      <c r="N3" s="243"/>
      <c r="O3" s="242"/>
      <c r="P3" s="242"/>
      <c r="Q3" s="244"/>
      <c r="R3" s="308" t="str">
        <f>入力シート!$C$6&amp;"　（女子）"</f>
        <v>　（女子）</v>
      </c>
      <c r="S3" s="309"/>
      <c r="T3" s="309"/>
      <c r="U3" s="241"/>
      <c r="V3" s="242"/>
      <c r="W3" s="242"/>
      <c r="X3" s="242"/>
      <c r="Y3" s="243"/>
      <c r="Z3" s="243"/>
      <c r="AA3" s="242"/>
      <c r="AB3" s="242"/>
      <c r="AC3" s="242"/>
      <c r="AD3" s="243"/>
      <c r="AE3" s="243"/>
      <c r="AF3" s="242"/>
      <c r="AG3" s="242"/>
      <c r="AH3" s="244"/>
    </row>
    <row r="4" spans="1:67">
      <c r="A4" s="245" t="s">
        <v>292</v>
      </c>
      <c r="B4" s="234">
        <f>入力シート!C13</f>
        <v>0</v>
      </c>
      <c r="C4" s="230">
        <f t="shared" ref="C4:D10" ca="1" si="0">INDIRECT("入力シート!"&amp;C$1&amp;AJ4)</f>
        <v>0</v>
      </c>
      <c r="D4" s="259">
        <f t="shared" ca="1" si="0"/>
        <v>0</v>
      </c>
      <c r="E4" s="230">
        <f t="shared" ref="E4:E10" ca="1" si="1">IF(ISNUMBER(INDIRECT("入力シート!"&amp;E$1&amp;AL4)),"T",INDIRECT("入力シート!"&amp;E$1&amp;AL4))</f>
        <v>0</v>
      </c>
      <c r="F4" s="230" t="str">
        <f t="shared" ref="F4:F10" ca="1" si="2">IF(INDIRECT("入力シート!"&amp;F$1&amp;AM4)="","","D")</f>
        <v/>
      </c>
      <c r="G4" s="230" t="str">
        <f t="shared" ref="G4:G10" ca="1" si="3">IF(INDIRECT("入力シート!"&amp;G$1&amp;AN4)="","","S")</f>
        <v/>
      </c>
      <c r="H4" s="228">
        <f t="shared" ref="H4:I10" ca="1" si="4">INDIRECT("入力シート!"&amp;H$1&amp;AO4)</f>
        <v>0</v>
      </c>
      <c r="I4" s="259">
        <f t="shared" ca="1" si="4"/>
        <v>0</v>
      </c>
      <c r="J4" s="230">
        <f t="shared" ref="J4:J10" ca="1" si="5">IF(ISNUMBER(INDIRECT("入力シート!"&amp;J$1&amp;AQ4)),"T",INDIRECT("入力シート!"&amp;J$1&amp;AQ4))</f>
        <v>0</v>
      </c>
      <c r="K4" s="230" t="str">
        <f t="shared" ref="K4:K10" ca="1" si="6">IF(INDIRECT("入力シート!"&amp;K$1&amp;AR4)="","","D")</f>
        <v/>
      </c>
      <c r="L4" s="262" t="str">
        <f t="shared" ref="L4:L10" ca="1" si="7">IF(INDIRECT("入力シート!"&amp;L$1&amp;AS4)="","","S")</f>
        <v/>
      </c>
      <c r="M4" s="230">
        <f t="shared" ref="M4:N9" ca="1" si="8">INDIRECT("入力シート!"&amp;M$1&amp;AT4)</f>
        <v>0</v>
      </c>
      <c r="N4" s="259">
        <f t="shared" ca="1" si="8"/>
        <v>0</v>
      </c>
      <c r="O4" s="230">
        <f t="shared" ref="O4:O9" ca="1" si="9">IF(ISNUMBER(INDIRECT("入力シート!"&amp;O$1&amp;AV4)),"T",INDIRECT("入力シート!"&amp;O$1&amp;AV4))</f>
        <v>0</v>
      </c>
      <c r="P4" s="230" t="str">
        <f t="shared" ref="P4:P9" ca="1" si="10">IF(INDIRECT("入力シート!"&amp;P$1&amp;AW4)="","","D")</f>
        <v/>
      </c>
      <c r="Q4" s="256" t="str">
        <f t="shared" ref="Q4:Q9" ca="1" si="11">IF(INDIRECT("入力シート!"&amp;Q$1&amp;AX4)="","","S")</f>
        <v/>
      </c>
      <c r="R4" s="246" t="s">
        <v>292</v>
      </c>
      <c r="S4" s="234">
        <f>入力シート!E13</f>
        <v>0</v>
      </c>
      <c r="T4" s="230">
        <f ca="1">INDIRECT("入力シート!"&amp;T$1&amp;AJ4)</f>
        <v>0</v>
      </c>
      <c r="U4" s="259">
        <f t="shared" ref="U4:U10" ca="1" si="12">INDIRECT("入力シート!"&amp;U$1&amp;BB4)</f>
        <v>0</v>
      </c>
      <c r="V4" s="230">
        <f t="shared" ref="V4:V10" ca="1" si="13">IF(ISNUMBER(INDIRECT("入力シート!"&amp;V$1&amp;BC4)),"T",INDIRECT("入力シート!"&amp;V$1&amp;BC4))</f>
        <v>0</v>
      </c>
      <c r="W4" s="230" t="str">
        <f t="shared" ref="W4:W10" ca="1" si="14">IF(INDIRECT("入力シート!"&amp;W$1&amp;BD4)="","","D")</f>
        <v/>
      </c>
      <c r="X4" s="230" t="str">
        <f t="shared" ref="X4:X10" ca="1" si="15">IF(INDIRECT("入力シート!"&amp;X$1&amp;BE4)="","","S")</f>
        <v/>
      </c>
      <c r="Y4" s="228">
        <f t="shared" ref="Y4:Z10" ca="1" si="16">INDIRECT("入力シート!"&amp;Y$1&amp;BF4)</f>
        <v>0</v>
      </c>
      <c r="Z4" s="259">
        <f t="shared" ca="1" si="16"/>
        <v>0</v>
      </c>
      <c r="AA4" s="230">
        <f t="shared" ref="AA4:AA10" ca="1" si="17">IF(ISNUMBER(INDIRECT("入力シート!"&amp;AA$1&amp;BH4)),"T",INDIRECT("入力シート!"&amp;AA$1&amp;BH4))</f>
        <v>0</v>
      </c>
      <c r="AB4" s="230" t="str">
        <f t="shared" ref="AB4:AB10" ca="1" si="18">IF(INDIRECT("入力シート!"&amp;AB$1&amp;BI4)="","","D")</f>
        <v/>
      </c>
      <c r="AC4" s="262" t="str">
        <f t="shared" ref="AC4:AC10" ca="1" si="19">IF(INDIRECT("入力シート!"&amp;AC$1&amp;BJ4)="","","S")</f>
        <v/>
      </c>
      <c r="AD4" s="230">
        <f t="shared" ref="AD4:AE9" ca="1" si="20">INDIRECT("入力シート!"&amp;AD$1&amp;BK4)</f>
        <v>0</v>
      </c>
      <c r="AE4" s="259">
        <f t="shared" ca="1" si="20"/>
        <v>0</v>
      </c>
      <c r="AF4" s="230">
        <f t="shared" ref="AF4:AF9" ca="1" si="21">IF(ISNUMBER(INDIRECT("入力シート!"&amp;AF$1&amp;BM4)),"T",INDIRECT("入力シート!"&amp;AF$1&amp;BM4))</f>
        <v>0</v>
      </c>
      <c r="AG4" s="230" t="str">
        <f t="shared" ref="AG4:AG9" ca="1" si="22">IF(INDIRECT("入力シート!"&amp;AG$1&amp;BN4)="","","D")</f>
        <v/>
      </c>
      <c r="AH4" s="256" t="str">
        <f t="shared" ref="AH4:AH9" ca="1" si="23">IF(INDIRECT("入力シート!"&amp;AH$1&amp;BO4)="","","S")</f>
        <v/>
      </c>
      <c r="AJ4" s="251">
        <v>4</v>
      </c>
      <c r="AK4" s="251">
        <f t="shared" ref="AK4:AN5" si="24">AJ4</f>
        <v>4</v>
      </c>
      <c r="AL4" s="251">
        <f t="shared" si="24"/>
        <v>4</v>
      </c>
      <c r="AM4" s="251">
        <f t="shared" si="24"/>
        <v>4</v>
      </c>
      <c r="AN4" s="251">
        <f t="shared" si="24"/>
        <v>4</v>
      </c>
      <c r="AO4" s="252">
        <f>AJ4+1</f>
        <v>5</v>
      </c>
      <c r="AP4" s="252">
        <f>AO4</f>
        <v>5</v>
      </c>
      <c r="AQ4" s="252">
        <f>AP4</f>
        <v>5</v>
      </c>
      <c r="AR4" s="252">
        <f>AQ4</f>
        <v>5</v>
      </c>
      <c r="AS4" s="252">
        <f>AR4</f>
        <v>5</v>
      </c>
      <c r="AT4" s="253">
        <f>AO4+1</f>
        <v>6</v>
      </c>
      <c r="AU4" s="253">
        <f>AT4</f>
        <v>6</v>
      </c>
      <c r="AV4" s="253">
        <f>AU4</f>
        <v>6</v>
      </c>
      <c r="AW4" s="253">
        <f>AV4</f>
        <v>6</v>
      </c>
      <c r="AX4" s="253">
        <f>AW4</f>
        <v>6</v>
      </c>
      <c r="BA4" s="251">
        <v>4</v>
      </c>
      <c r="BB4" s="251">
        <f t="shared" ref="BB4:BE5" si="25">BA4</f>
        <v>4</v>
      </c>
      <c r="BC4" s="251">
        <f t="shared" si="25"/>
        <v>4</v>
      </c>
      <c r="BD4" s="251">
        <f t="shared" si="25"/>
        <v>4</v>
      </c>
      <c r="BE4" s="251">
        <f t="shared" si="25"/>
        <v>4</v>
      </c>
      <c r="BF4" s="252">
        <f>BA4+1</f>
        <v>5</v>
      </c>
      <c r="BG4" s="252">
        <f>BF4</f>
        <v>5</v>
      </c>
      <c r="BH4" s="252">
        <f>BG4</f>
        <v>5</v>
      </c>
      <c r="BI4" s="252">
        <f>BH4</f>
        <v>5</v>
      </c>
      <c r="BJ4" s="252">
        <f>BI4</f>
        <v>5</v>
      </c>
      <c r="BK4" s="253">
        <f>BF4+1</f>
        <v>6</v>
      </c>
      <c r="BL4" s="253">
        <f>BK4</f>
        <v>6</v>
      </c>
      <c r="BM4" s="253">
        <f>BL4</f>
        <v>6</v>
      </c>
      <c r="BN4" s="253">
        <f>BM4</f>
        <v>6</v>
      </c>
      <c r="BO4" s="253">
        <f>BN4</f>
        <v>6</v>
      </c>
    </row>
    <row r="5" spans="1:67">
      <c r="A5" s="246" t="s">
        <v>293</v>
      </c>
      <c r="B5" s="235">
        <f>入力シート!C15</f>
        <v>0</v>
      </c>
      <c r="C5" s="229">
        <f t="shared" ca="1" si="0"/>
        <v>0</v>
      </c>
      <c r="D5" s="260">
        <f t="shared" ca="1" si="0"/>
        <v>0</v>
      </c>
      <c r="E5" s="229">
        <f t="shared" ca="1" si="1"/>
        <v>0</v>
      </c>
      <c r="F5" s="229" t="str">
        <f t="shared" ca="1" si="2"/>
        <v/>
      </c>
      <c r="G5" s="229" t="str">
        <f t="shared" ca="1" si="3"/>
        <v/>
      </c>
      <c r="H5" s="231">
        <f t="shared" ca="1" si="4"/>
        <v>0</v>
      </c>
      <c r="I5" s="260">
        <f t="shared" ca="1" si="4"/>
        <v>0</v>
      </c>
      <c r="J5" s="229">
        <f t="shared" ca="1" si="5"/>
        <v>0</v>
      </c>
      <c r="K5" s="229" t="str">
        <f t="shared" ca="1" si="6"/>
        <v/>
      </c>
      <c r="L5" s="263" t="str">
        <f t="shared" ca="1" si="7"/>
        <v/>
      </c>
      <c r="M5" s="229">
        <f t="shared" ca="1" si="8"/>
        <v>0</v>
      </c>
      <c r="N5" s="260">
        <f t="shared" ca="1" si="8"/>
        <v>0</v>
      </c>
      <c r="O5" s="229">
        <f t="shared" ca="1" si="9"/>
        <v>0</v>
      </c>
      <c r="P5" s="229" t="str">
        <f t="shared" ca="1" si="10"/>
        <v/>
      </c>
      <c r="Q5" s="257" t="str">
        <f t="shared" ca="1" si="11"/>
        <v/>
      </c>
      <c r="R5" s="246" t="s">
        <v>293</v>
      </c>
      <c r="S5" s="235">
        <f>入力シート!E15</f>
        <v>0</v>
      </c>
      <c r="T5" s="229">
        <f t="shared" ref="T5:T10" ca="1" si="26">INDIRECT("入力シート!"&amp;T$1&amp;BA5)</f>
        <v>0</v>
      </c>
      <c r="U5" s="260">
        <f t="shared" ca="1" si="12"/>
        <v>0</v>
      </c>
      <c r="V5" s="229">
        <f t="shared" ca="1" si="13"/>
        <v>0</v>
      </c>
      <c r="W5" s="229" t="str">
        <f t="shared" ca="1" si="14"/>
        <v/>
      </c>
      <c r="X5" s="229" t="str">
        <f t="shared" ca="1" si="15"/>
        <v/>
      </c>
      <c r="Y5" s="231">
        <f t="shared" ca="1" si="16"/>
        <v>0</v>
      </c>
      <c r="Z5" s="260">
        <f t="shared" ca="1" si="16"/>
        <v>0</v>
      </c>
      <c r="AA5" s="229">
        <f t="shared" ca="1" si="17"/>
        <v>0</v>
      </c>
      <c r="AB5" s="229" t="str">
        <f t="shared" ca="1" si="18"/>
        <v/>
      </c>
      <c r="AC5" s="263" t="str">
        <f t="shared" ca="1" si="19"/>
        <v/>
      </c>
      <c r="AD5" s="229">
        <f t="shared" ca="1" si="20"/>
        <v>0</v>
      </c>
      <c r="AE5" s="260">
        <f t="shared" ca="1" si="20"/>
        <v>0</v>
      </c>
      <c r="AF5" s="229">
        <f t="shared" ca="1" si="21"/>
        <v>0</v>
      </c>
      <c r="AG5" s="229" t="str">
        <f t="shared" ca="1" si="22"/>
        <v/>
      </c>
      <c r="AH5" s="257" t="str">
        <f t="shared" ca="1" si="23"/>
        <v/>
      </c>
      <c r="AJ5" s="251">
        <f>AT4+1</f>
        <v>7</v>
      </c>
      <c r="AK5" s="251">
        <f t="shared" si="24"/>
        <v>7</v>
      </c>
      <c r="AL5" s="251">
        <f t="shared" si="24"/>
        <v>7</v>
      </c>
      <c r="AM5" s="251">
        <f t="shared" si="24"/>
        <v>7</v>
      </c>
      <c r="AN5" s="251">
        <f t="shared" si="24"/>
        <v>7</v>
      </c>
      <c r="AO5" s="252">
        <f t="shared" ref="AO5:AO10" si="27">AJ5+1</f>
        <v>8</v>
      </c>
      <c r="AP5" s="252">
        <f t="shared" ref="AP5:AS5" si="28">AO5</f>
        <v>8</v>
      </c>
      <c r="AQ5" s="252">
        <f t="shared" si="28"/>
        <v>8</v>
      </c>
      <c r="AR5" s="252">
        <f t="shared" si="28"/>
        <v>8</v>
      </c>
      <c r="AS5" s="252">
        <f t="shared" si="28"/>
        <v>8</v>
      </c>
      <c r="AT5" s="253">
        <f t="shared" ref="AT5:AT9" si="29">AO5+1</f>
        <v>9</v>
      </c>
      <c r="AU5" s="253">
        <f t="shared" ref="AU5:AX5" si="30">AT5</f>
        <v>9</v>
      </c>
      <c r="AV5" s="253">
        <f t="shared" si="30"/>
        <v>9</v>
      </c>
      <c r="AW5" s="253">
        <f t="shared" si="30"/>
        <v>9</v>
      </c>
      <c r="AX5" s="253">
        <f t="shared" si="30"/>
        <v>9</v>
      </c>
      <c r="BA5" s="251">
        <f>BK4+1</f>
        <v>7</v>
      </c>
      <c r="BB5" s="251">
        <f t="shared" si="25"/>
        <v>7</v>
      </c>
      <c r="BC5" s="251">
        <f t="shared" si="25"/>
        <v>7</v>
      </c>
      <c r="BD5" s="251">
        <f t="shared" si="25"/>
        <v>7</v>
      </c>
      <c r="BE5" s="251">
        <f t="shared" si="25"/>
        <v>7</v>
      </c>
      <c r="BF5" s="252">
        <f t="shared" ref="BF5:BF10" si="31">BA5+1</f>
        <v>8</v>
      </c>
      <c r="BG5" s="252">
        <f t="shared" ref="BG5:BJ5" si="32">BF5</f>
        <v>8</v>
      </c>
      <c r="BH5" s="252">
        <f t="shared" si="32"/>
        <v>8</v>
      </c>
      <c r="BI5" s="252">
        <f t="shared" si="32"/>
        <v>8</v>
      </c>
      <c r="BJ5" s="252">
        <f t="shared" si="32"/>
        <v>8</v>
      </c>
      <c r="BK5" s="253">
        <f t="shared" ref="BK5:BK9" si="33">BF5+1</f>
        <v>9</v>
      </c>
      <c r="BL5" s="253">
        <f t="shared" ref="BL5:BO5" si="34">BK5</f>
        <v>9</v>
      </c>
      <c r="BM5" s="253">
        <f t="shared" si="34"/>
        <v>9</v>
      </c>
      <c r="BN5" s="253">
        <f t="shared" si="34"/>
        <v>9</v>
      </c>
      <c r="BO5" s="253">
        <f t="shared" si="34"/>
        <v>9</v>
      </c>
    </row>
    <row r="6" spans="1:67">
      <c r="A6" s="247" t="s">
        <v>294</v>
      </c>
      <c r="B6" s="235">
        <f>入力シート!C17</f>
        <v>0</v>
      </c>
      <c r="C6" s="229">
        <f t="shared" ca="1" si="0"/>
        <v>0</v>
      </c>
      <c r="D6" s="260">
        <f t="shared" ca="1" si="0"/>
        <v>0</v>
      </c>
      <c r="E6" s="229">
        <f t="shared" ca="1" si="1"/>
        <v>0</v>
      </c>
      <c r="F6" s="229" t="str">
        <f t="shared" ca="1" si="2"/>
        <v/>
      </c>
      <c r="G6" s="229" t="str">
        <f t="shared" ca="1" si="3"/>
        <v/>
      </c>
      <c r="H6" s="231">
        <f t="shared" ca="1" si="4"/>
        <v>0</v>
      </c>
      <c r="I6" s="260">
        <f t="shared" ca="1" si="4"/>
        <v>0</v>
      </c>
      <c r="J6" s="229">
        <f t="shared" ca="1" si="5"/>
        <v>0</v>
      </c>
      <c r="K6" s="229" t="str">
        <f t="shared" ca="1" si="6"/>
        <v/>
      </c>
      <c r="L6" s="263" t="str">
        <f t="shared" ca="1" si="7"/>
        <v/>
      </c>
      <c r="M6" s="229">
        <f t="shared" ca="1" si="8"/>
        <v>0</v>
      </c>
      <c r="N6" s="260">
        <f t="shared" ca="1" si="8"/>
        <v>0</v>
      </c>
      <c r="O6" s="229">
        <f t="shared" ca="1" si="9"/>
        <v>0</v>
      </c>
      <c r="P6" s="229" t="str">
        <f t="shared" ca="1" si="10"/>
        <v/>
      </c>
      <c r="Q6" s="257" t="str">
        <f t="shared" ca="1" si="11"/>
        <v/>
      </c>
      <c r="R6" s="247" t="s">
        <v>294</v>
      </c>
      <c r="S6" s="235">
        <f>入力シート!E17</f>
        <v>0</v>
      </c>
      <c r="T6" s="229">
        <f t="shared" ca="1" si="26"/>
        <v>0</v>
      </c>
      <c r="U6" s="260">
        <f t="shared" ca="1" si="12"/>
        <v>0</v>
      </c>
      <c r="V6" s="229">
        <f t="shared" ca="1" si="13"/>
        <v>0</v>
      </c>
      <c r="W6" s="229" t="str">
        <f t="shared" ca="1" si="14"/>
        <v/>
      </c>
      <c r="X6" s="229" t="str">
        <f t="shared" ca="1" si="15"/>
        <v/>
      </c>
      <c r="Y6" s="231">
        <f t="shared" ca="1" si="16"/>
        <v>0</v>
      </c>
      <c r="Z6" s="260">
        <f t="shared" ca="1" si="16"/>
        <v>0</v>
      </c>
      <c r="AA6" s="229">
        <f t="shared" ca="1" si="17"/>
        <v>0</v>
      </c>
      <c r="AB6" s="229" t="str">
        <f t="shared" ca="1" si="18"/>
        <v/>
      </c>
      <c r="AC6" s="263" t="str">
        <f t="shared" ca="1" si="19"/>
        <v/>
      </c>
      <c r="AD6" s="229">
        <f t="shared" ca="1" si="20"/>
        <v>0</v>
      </c>
      <c r="AE6" s="260">
        <f t="shared" ca="1" si="20"/>
        <v>0</v>
      </c>
      <c r="AF6" s="229">
        <f t="shared" ca="1" si="21"/>
        <v>0</v>
      </c>
      <c r="AG6" s="229" t="str">
        <f t="shared" ca="1" si="22"/>
        <v/>
      </c>
      <c r="AH6" s="257" t="str">
        <f t="shared" ca="1" si="23"/>
        <v/>
      </c>
      <c r="AJ6" s="251">
        <f t="shared" ref="AJ6:AJ10" si="35">AT5+1</f>
        <v>10</v>
      </c>
      <c r="AK6" s="251">
        <f t="shared" ref="AK6:AN6" si="36">AJ6</f>
        <v>10</v>
      </c>
      <c r="AL6" s="251">
        <f t="shared" si="36"/>
        <v>10</v>
      </c>
      <c r="AM6" s="251">
        <f t="shared" si="36"/>
        <v>10</v>
      </c>
      <c r="AN6" s="251">
        <f t="shared" si="36"/>
        <v>10</v>
      </c>
      <c r="AO6" s="252">
        <f t="shared" si="27"/>
        <v>11</v>
      </c>
      <c r="AP6" s="252">
        <f t="shared" ref="AP6:AS6" si="37">AO6</f>
        <v>11</v>
      </c>
      <c r="AQ6" s="252">
        <f t="shared" si="37"/>
        <v>11</v>
      </c>
      <c r="AR6" s="252">
        <f t="shared" si="37"/>
        <v>11</v>
      </c>
      <c r="AS6" s="252">
        <f t="shared" si="37"/>
        <v>11</v>
      </c>
      <c r="AT6" s="253">
        <f t="shared" si="29"/>
        <v>12</v>
      </c>
      <c r="AU6" s="253">
        <f t="shared" ref="AU6:AX6" si="38">AT6</f>
        <v>12</v>
      </c>
      <c r="AV6" s="253">
        <f t="shared" si="38"/>
        <v>12</v>
      </c>
      <c r="AW6" s="253">
        <f t="shared" si="38"/>
        <v>12</v>
      </c>
      <c r="AX6" s="253">
        <f t="shared" si="38"/>
        <v>12</v>
      </c>
      <c r="BA6" s="251">
        <f t="shared" ref="BA6:BA10" si="39">BK5+1</f>
        <v>10</v>
      </c>
      <c r="BB6" s="251">
        <f t="shared" ref="BB6:BE6" si="40">BA6</f>
        <v>10</v>
      </c>
      <c r="BC6" s="251">
        <f t="shared" si="40"/>
        <v>10</v>
      </c>
      <c r="BD6" s="251">
        <f t="shared" si="40"/>
        <v>10</v>
      </c>
      <c r="BE6" s="251">
        <f t="shared" si="40"/>
        <v>10</v>
      </c>
      <c r="BF6" s="252">
        <f t="shared" si="31"/>
        <v>11</v>
      </c>
      <c r="BG6" s="252">
        <f t="shared" ref="BG6:BJ6" si="41">BF6</f>
        <v>11</v>
      </c>
      <c r="BH6" s="252">
        <f t="shared" si="41"/>
        <v>11</v>
      </c>
      <c r="BI6" s="252">
        <f t="shared" si="41"/>
        <v>11</v>
      </c>
      <c r="BJ6" s="252">
        <f t="shared" si="41"/>
        <v>11</v>
      </c>
      <c r="BK6" s="253">
        <f t="shared" si="33"/>
        <v>12</v>
      </c>
      <c r="BL6" s="253">
        <f t="shared" ref="BL6:BO6" si="42">BK6</f>
        <v>12</v>
      </c>
      <c r="BM6" s="253">
        <f t="shared" si="42"/>
        <v>12</v>
      </c>
      <c r="BN6" s="253">
        <f t="shared" si="42"/>
        <v>12</v>
      </c>
      <c r="BO6" s="253">
        <f t="shared" si="42"/>
        <v>12</v>
      </c>
    </row>
    <row r="7" spans="1:67">
      <c r="A7" s="248"/>
      <c r="B7" s="236"/>
      <c r="C7" s="229">
        <f t="shared" ca="1" si="0"/>
        <v>0</v>
      </c>
      <c r="D7" s="260">
        <f t="shared" ca="1" si="0"/>
        <v>0</v>
      </c>
      <c r="E7" s="229">
        <f t="shared" ca="1" si="1"/>
        <v>0</v>
      </c>
      <c r="F7" s="229" t="str">
        <f t="shared" ca="1" si="2"/>
        <v/>
      </c>
      <c r="G7" s="229" t="str">
        <f t="shared" ca="1" si="3"/>
        <v/>
      </c>
      <c r="H7" s="231">
        <f t="shared" ca="1" si="4"/>
        <v>0</v>
      </c>
      <c r="I7" s="260">
        <f t="shared" ca="1" si="4"/>
        <v>0</v>
      </c>
      <c r="J7" s="229">
        <f t="shared" ca="1" si="5"/>
        <v>0</v>
      </c>
      <c r="K7" s="229" t="str">
        <f t="shared" ca="1" si="6"/>
        <v/>
      </c>
      <c r="L7" s="263" t="str">
        <f t="shared" ca="1" si="7"/>
        <v/>
      </c>
      <c r="M7" s="229">
        <f t="shared" ca="1" si="8"/>
        <v>0</v>
      </c>
      <c r="N7" s="260">
        <f t="shared" ca="1" si="8"/>
        <v>0</v>
      </c>
      <c r="O7" s="229">
        <f t="shared" ca="1" si="9"/>
        <v>0</v>
      </c>
      <c r="P7" s="229" t="str">
        <f t="shared" ca="1" si="10"/>
        <v/>
      </c>
      <c r="Q7" s="257" t="str">
        <f t="shared" ca="1" si="11"/>
        <v/>
      </c>
      <c r="R7" s="248"/>
      <c r="S7" s="236"/>
      <c r="T7" s="229">
        <f t="shared" ca="1" si="26"/>
        <v>0</v>
      </c>
      <c r="U7" s="260">
        <f t="shared" ca="1" si="12"/>
        <v>0</v>
      </c>
      <c r="V7" s="229">
        <f t="shared" ca="1" si="13"/>
        <v>0</v>
      </c>
      <c r="W7" s="229" t="str">
        <f t="shared" ca="1" si="14"/>
        <v/>
      </c>
      <c r="X7" s="229" t="str">
        <f t="shared" ca="1" si="15"/>
        <v/>
      </c>
      <c r="Y7" s="231">
        <f t="shared" ca="1" si="16"/>
        <v>0</v>
      </c>
      <c r="Z7" s="260">
        <f t="shared" ca="1" si="16"/>
        <v>0</v>
      </c>
      <c r="AA7" s="229">
        <f t="shared" ca="1" si="17"/>
        <v>0</v>
      </c>
      <c r="AB7" s="229" t="str">
        <f t="shared" ca="1" si="18"/>
        <v/>
      </c>
      <c r="AC7" s="263" t="str">
        <f t="shared" ca="1" si="19"/>
        <v/>
      </c>
      <c r="AD7" s="229">
        <f t="shared" ca="1" si="20"/>
        <v>0</v>
      </c>
      <c r="AE7" s="260">
        <f t="shared" ca="1" si="20"/>
        <v>0</v>
      </c>
      <c r="AF7" s="229">
        <f t="shared" ca="1" si="21"/>
        <v>0</v>
      </c>
      <c r="AG7" s="229" t="str">
        <f t="shared" ca="1" si="22"/>
        <v/>
      </c>
      <c r="AH7" s="257" t="str">
        <f t="shared" ca="1" si="23"/>
        <v/>
      </c>
      <c r="AJ7" s="251">
        <f t="shared" si="35"/>
        <v>13</v>
      </c>
      <c r="AK7" s="251">
        <f t="shared" ref="AK7:AN7" si="43">AJ7</f>
        <v>13</v>
      </c>
      <c r="AL7" s="251">
        <f t="shared" si="43"/>
        <v>13</v>
      </c>
      <c r="AM7" s="251">
        <f t="shared" si="43"/>
        <v>13</v>
      </c>
      <c r="AN7" s="251">
        <f t="shared" si="43"/>
        <v>13</v>
      </c>
      <c r="AO7" s="252">
        <f t="shared" si="27"/>
        <v>14</v>
      </c>
      <c r="AP7" s="252">
        <f t="shared" ref="AP7:AS7" si="44">AO7</f>
        <v>14</v>
      </c>
      <c r="AQ7" s="252">
        <f t="shared" si="44"/>
        <v>14</v>
      </c>
      <c r="AR7" s="252">
        <f t="shared" si="44"/>
        <v>14</v>
      </c>
      <c r="AS7" s="252">
        <f t="shared" si="44"/>
        <v>14</v>
      </c>
      <c r="AT7" s="253">
        <f t="shared" si="29"/>
        <v>15</v>
      </c>
      <c r="AU7" s="253">
        <f t="shared" ref="AU7:AX7" si="45">AT7</f>
        <v>15</v>
      </c>
      <c r="AV7" s="253">
        <f t="shared" si="45"/>
        <v>15</v>
      </c>
      <c r="AW7" s="253">
        <f t="shared" si="45"/>
        <v>15</v>
      </c>
      <c r="AX7" s="253">
        <f t="shared" si="45"/>
        <v>15</v>
      </c>
      <c r="BA7" s="251">
        <f t="shared" si="39"/>
        <v>13</v>
      </c>
      <c r="BB7" s="251">
        <f t="shared" ref="BB7:BE7" si="46">BA7</f>
        <v>13</v>
      </c>
      <c r="BC7" s="251">
        <f t="shared" si="46"/>
        <v>13</v>
      </c>
      <c r="BD7" s="251">
        <f t="shared" si="46"/>
        <v>13</v>
      </c>
      <c r="BE7" s="251">
        <f t="shared" si="46"/>
        <v>13</v>
      </c>
      <c r="BF7" s="252">
        <f t="shared" si="31"/>
        <v>14</v>
      </c>
      <c r="BG7" s="252">
        <f t="shared" ref="BG7:BJ7" si="47">BF7</f>
        <v>14</v>
      </c>
      <c r="BH7" s="252">
        <f t="shared" si="47"/>
        <v>14</v>
      </c>
      <c r="BI7" s="252">
        <f t="shared" si="47"/>
        <v>14</v>
      </c>
      <c r="BJ7" s="252">
        <f t="shared" si="47"/>
        <v>14</v>
      </c>
      <c r="BK7" s="253">
        <f t="shared" si="33"/>
        <v>15</v>
      </c>
      <c r="BL7" s="253">
        <f t="shared" ref="BL7:BO7" si="48">BK7</f>
        <v>15</v>
      </c>
      <c r="BM7" s="253">
        <f t="shared" si="48"/>
        <v>15</v>
      </c>
      <c r="BN7" s="253">
        <f t="shared" si="48"/>
        <v>15</v>
      </c>
      <c r="BO7" s="253">
        <f t="shared" si="48"/>
        <v>15</v>
      </c>
    </row>
    <row r="8" spans="1:67">
      <c r="A8" s="248"/>
      <c r="B8" s="236"/>
      <c r="C8" s="229">
        <f t="shared" ca="1" si="0"/>
        <v>0</v>
      </c>
      <c r="D8" s="260">
        <f t="shared" ca="1" si="0"/>
        <v>0</v>
      </c>
      <c r="E8" s="229">
        <f t="shared" ca="1" si="1"/>
        <v>0</v>
      </c>
      <c r="F8" s="229" t="str">
        <f t="shared" ca="1" si="2"/>
        <v/>
      </c>
      <c r="G8" s="229" t="str">
        <f t="shared" ca="1" si="3"/>
        <v/>
      </c>
      <c r="H8" s="231">
        <f t="shared" ca="1" si="4"/>
        <v>0</v>
      </c>
      <c r="I8" s="260">
        <f t="shared" ca="1" si="4"/>
        <v>0</v>
      </c>
      <c r="J8" s="229">
        <f t="shared" ca="1" si="5"/>
        <v>0</v>
      </c>
      <c r="K8" s="229" t="str">
        <f t="shared" ca="1" si="6"/>
        <v/>
      </c>
      <c r="L8" s="263" t="str">
        <f t="shared" ca="1" si="7"/>
        <v/>
      </c>
      <c r="M8" s="229">
        <f t="shared" ca="1" si="8"/>
        <v>0</v>
      </c>
      <c r="N8" s="260">
        <f t="shared" ca="1" si="8"/>
        <v>0</v>
      </c>
      <c r="O8" s="229">
        <f t="shared" ca="1" si="9"/>
        <v>0</v>
      </c>
      <c r="P8" s="229" t="str">
        <f t="shared" ca="1" si="10"/>
        <v/>
      </c>
      <c r="Q8" s="257" t="str">
        <f t="shared" ca="1" si="11"/>
        <v/>
      </c>
      <c r="R8" s="248"/>
      <c r="S8" s="236"/>
      <c r="T8" s="229">
        <f t="shared" ca="1" si="26"/>
        <v>0</v>
      </c>
      <c r="U8" s="260">
        <f t="shared" ca="1" si="12"/>
        <v>0</v>
      </c>
      <c r="V8" s="229">
        <f t="shared" ca="1" si="13"/>
        <v>0</v>
      </c>
      <c r="W8" s="229" t="str">
        <f t="shared" ca="1" si="14"/>
        <v/>
      </c>
      <c r="X8" s="229" t="str">
        <f t="shared" ca="1" si="15"/>
        <v/>
      </c>
      <c r="Y8" s="231">
        <f t="shared" ca="1" si="16"/>
        <v>0</v>
      </c>
      <c r="Z8" s="260">
        <f t="shared" ca="1" si="16"/>
        <v>0</v>
      </c>
      <c r="AA8" s="229">
        <f t="shared" ca="1" si="17"/>
        <v>0</v>
      </c>
      <c r="AB8" s="229" t="str">
        <f t="shared" ca="1" si="18"/>
        <v/>
      </c>
      <c r="AC8" s="263" t="str">
        <f t="shared" ca="1" si="19"/>
        <v/>
      </c>
      <c r="AD8" s="229">
        <f t="shared" ca="1" si="20"/>
        <v>0</v>
      </c>
      <c r="AE8" s="260">
        <f t="shared" ca="1" si="20"/>
        <v>0</v>
      </c>
      <c r="AF8" s="229">
        <f t="shared" ca="1" si="21"/>
        <v>0</v>
      </c>
      <c r="AG8" s="229" t="str">
        <f t="shared" ca="1" si="22"/>
        <v/>
      </c>
      <c r="AH8" s="257" t="str">
        <f t="shared" ca="1" si="23"/>
        <v/>
      </c>
      <c r="AJ8" s="251">
        <f t="shared" si="35"/>
        <v>16</v>
      </c>
      <c r="AK8" s="251">
        <f t="shared" ref="AK8:AN8" si="49">AJ8</f>
        <v>16</v>
      </c>
      <c r="AL8" s="251">
        <f t="shared" si="49"/>
        <v>16</v>
      </c>
      <c r="AM8" s="251">
        <f t="shared" si="49"/>
        <v>16</v>
      </c>
      <c r="AN8" s="251">
        <f t="shared" si="49"/>
        <v>16</v>
      </c>
      <c r="AO8" s="252">
        <f t="shared" si="27"/>
        <v>17</v>
      </c>
      <c r="AP8" s="252">
        <f t="shared" ref="AP8:AS8" si="50">AO8</f>
        <v>17</v>
      </c>
      <c r="AQ8" s="252">
        <f t="shared" si="50"/>
        <v>17</v>
      </c>
      <c r="AR8" s="252">
        <f t="shared" si="50"/>
        <v>17</v>
      </c>
      <c r="AS8" s="252">
        <f t="shared" si="50"/>
        <v>17</v>
      </c>
      <c r="AT8" s="253">
        <f t="shared" si="29"/>
        <v>18</v>
      </c>
      <c r="AU8" s="253">
        <f t="shared" ref="AU8:AX8" si="51">AT8</f>
        <v>18</v>
      </c>
      <c r="AV8" s="253">
        <f t="shared" si="51"/>
        <v>18</v>
      </c>
      <c r="AW8" s="253">
        <f t="shared" si="51"/>
        <v>18</v>
      </c>
      <c r="AX8" s="253">
        <f t="shared" si="51"/>
        <v>18</v>
      </c>
      <c r="BA8" s="251">
        <f t="shared" si="39"/>
        <v>16</v>
      </c>
      <c r="BB8" s="251">
        <f t="shared" ref="BB8:BE8" si="52">BA8</f>
        <v>16</v>
      </c>
      <c r="BC8" s="251">
        <f t="shared" si="52"/>
        <v>16</v>
      </c>
      <c r="BD8" s="251">
        <f t="shared" si="52"/>
        <v>16</v>
      </c>
      <c r="BE8" s="251">
        <f t="shared" si="52"/>
        <v>16</v>
      </c>
      <c r="BF8" s="252">
        <f t="shared" si="31"/>
        <v>17</v>
      </c>
      <c r="BG8" s="252">
        <f t="shared" ref="BG8:BJ8" si="53">BF8</f>
        <v>17</v>
      </c>
      <c r="BH8" s="252">
        <f t="shared" si="53"/>
        <v>17</v>
      </c>
      <c r="BI8" s="252">
        <f t="shared" si="53"/>
        <v>17</v>
      </c>
      <c r="BJ8" s="252">
        <f t="shared" si="53"/>
        <v>17</v>
      </c>
      <c r="BK8" s="253">
        <f t="shared" si="33"/>
        <v>18</v>
      </c>
      <c r="BL8" s="253">
        <f t="shared" ref="BL8:BO8" si="54">BK8</f>
        <v>18</v>
      </c>
      <c r="BM8" s="253">
        <f t="shared" si="54"/>
        <v>18</v>
      </c>
      <c r="BN8" s="253">
        <f t="shared" si="54"/>
        <v>18</v>
      </c>
      <c r="BO8" s="253">
        <f t="shared" si="54"/>
        <v>18</v>
      </c>
    </row>
    <row r="9" spans="1:67">
      <c r="A9" s="248"/>
      <c r="B9" s="236"/>
      <c r="C9" s="229">
        <f t="shared" ca="1" si="0"/>
        <v>0</v>
      </c>
      <c r="D9" s="260">
        <f t="shared" ca="1" si="0"/>
        <v>0</v>
      </c>
      <c r="E9" s="229">
        <f t="shared" ca="1" si="1"/>
        <v>0</v>
      </c>
      <c r="F9" s="229" t="str">
        <f t="shared" ca="1" si="2"/>
        <v/>
      </c>
      <c r="G9" s="229" t="str">
        <f t="shared" ca="1" si="3"/>
        <v/>
      </c>
      <c r="H9" s="231">
        <f t="shared" ca="1" si="4"/>
        <v>0</v>
      </c>
      <c r="I9" s="260">
        <f t="shared" ca="1" si="4"/>
        <v>0</v>
      </c>
      <c r="J9" s="229">
        <f t="shared" ca="1" si="5"/>
        <v>0</v>
      </c>
      <c r="K9" s="229" t="str">
        <f t="shared" ca="1" si="6"/>
        <v/>
      </c>
      <c r="L9" s="263" t="str">
        <f t="shared" ca="1" si="7"/>
        <v/>
      </c>
      <c r="M9" s="229">
        <f t="shared" ca="1" si="8"/>
        <v>0</v>
      </c>
      <c r="N9" s="260">
        <f t="shared" ca="1" si="8"/>
        <v>0</v>
      </c>
      <c r="O9" s="229">
        <f t="shared" ca="1" si="9"/>
        <v>0</v>
      </c>
      <c r="P9" s="229" t="str">
        <f t="shared" ca="1" si="10"/>
        <v/>
      </c>
      <c r="Q9" s="257" t="str">
        <f t="shared" ca="1" si="11"/>
        <v/>
      </c>
      <c r="R9" s="248"/>
      <c r="S9" s="236"/>
      <c r="T9" s="229">
        <f t="shared" ca="1" si="26"/>
        <v>0</v>
      </c>
      <c r="U9" s="260">
        <f t="shared" ca="1" si="12"/>
        <v>0</v>
      </c>
      <c r="V9" s="229">
        <f t="shared" ca="1" si="13"/>
        <v>0</v>
      </c>
      <c r="W9" s="229" t="str">
        <f t="shared" ca="1" si="14"/>
        <v/>
      </c>
      <c r="X9" s="229" t="str">
        <f t="shared" ca="1" si="15"/>
        <v/>
      </c>
      <c r="Y9" s="231">
        <f t="shared" ca="1" si="16"/>
        <v>0</v>
      </c>
      <c r="Z9" s="260">
        <f t="shared" ca="1" si="16"/>
        <v>0</v>
      </c>
      <c r="AA9" s="229">
        <f t="shared" ca="1" si="17"/>
        <v>0</v>
      </c>
      <c r="AB9" s="229" t="str">
        <f t="shared" ca="1" si="18"/>
        <v/>
      </c>
      <c r="AC9" s="263" t="str">
        <f t="shared" ca="1" si="19"/>
        <v/>
      </c>
      <c r="AD9" s="229">
        <f t="shared" ca="1" si="20"/>
        <v>0</v>
      </c>
      <c r="AE9" s="260">
        <f t="shared" ca="1" si="20"/>
        <v>0</v>
      </c>
      <c r="AF9" s="229">
        <f t="shared" ca="1" si="21"/>
        <v>0</v>
      </c>
      <c r="AG9" s="229" t="str">
        <f t="shared" ca="1" si="22"/>
        <v/>
      </c>
      <c r="AH9" s="257" t="str">
        <f t="shared" ca="1" si="23"/>
        <v/>
      </c>
      <c r="AJ9" s="251">
        <f t="shared" si="35"/>
        <v>19</v>
      </c>
      <c r="AK9" s="251">
        <f t="shared" ref="AK9:AN9" si="55">AJ9</f>
        <v>19</v>
      </c>
      <c r="AL9" s="251">
        <f t="shared" si="55"/>
        <v>19</v>
      </c>
      <c r="AM9" s="251">
        <f t="shared" si="55"/>
        <v>19</v>
      </c>
      <c r="AN9" s="251">
        <f t="shared" si="55"/>
        <v>19</v>
      </c>
      <c r="AO9" s="252">
        <f t="shared" si="27"/>
        <v>20</v>
      </c>
      <c r="AP9" s="252">
        <f t="shared" ref="AP9:AS9" si="56">AO9</f>
        <v>20</v>
      </c>
      <c r="AQ9" s="252">
        <f t="shared" si="56"/>
        <v>20</v>
      </c>
      <c r="AR9" s="252">
        <f t="shared" si="56"/>
        <v>20</v>
      </c>
      <c r="AS9" s="252">
        <f t="shared" si="56"/>
        <v>20</v>
      </c>
      <c r="AT9" s="253">
        <f t="shared" si="29"/>
        <v>21</v>
      </c>
      <c r="AU9" s="253">
        <f t="shared" ref="AU9:AX9" si="57">AT9</f>
        <v>21</v>
      </c>
      <c r="AV9" s="253">
        <f t="shared" si="57"/>
        <v>21</v>
      </c>
      <c r="AW9" s="253">
        <f t="shared" si="57"/>
        <v>21</v>
      </c>
      <c r="AX9" s="253">
        <f t="shared" si="57"/>
        <v>21</v>
      </c>
      <c r="BA9" s="251">
        <f t="shared" si="39"/>
        <v>19</v>
      </c>
      <c r="BB9" s="251">
        <f t="shared" ref="BB9:BE9" si="58">BA9</f>
        <v>19</v>
      </c>
      <c r="BC9" s="251">
        <f t="shared" si="58"/>
        <v>19</v>
      </c>
      <c r="BD9" s="251">
        <f t="shared" si="58"/>
        <v>19</v>
      </c>
      <c r="BE9" s="251">
        <f t="shared" si="58"/>
        <v>19</v>
      </c>
      <c r="BF9" s="252">
        <f t="shared" si="31"/>
        <v>20</v>
      </c>
      <c r="BG9" s="252">
        <f t="shared" ref="BG9:BJ9" si="59">BF9</f>
        <v>20</v>
      </c>
      <c r="BH9" s="252">
        <f t="shared" si="59"/>
        <v>20</v>
      </c>
      <c r="BI9" s="252">
        <f t="shared" si="59"/>
        <v>20</v>
      </c>
      <c r="BJ9" s="252">
        <f t="shared" si="59"/>
        <v>20</v>
      </c>
      <c r="BK9" s="253">
        <f t="shared" si="33"/>
        <v>21</v>
      </c>
      <c r="BL9" s="253">
        <f t="shared" ref="BL9:BO9" si="60">BK9</f>
        <v>21</v>
      </c>
      <c r="BM9" s="253">
        <f t="shared" si="60"/>
        <v>21</v>
      </c>
      <c r="BN9" s="253">
        <f t="shared" si="60"/>
        <v>21</v>
      </c>
      <c r="BO9" s="253">
        <f t="shared" si="60"/>
        <v>21</v>
      </c>
    </row>
    <row r="10" spans="1:67">
      <c r="A10" s="249"/>
      <c r="B10" s="237"/>
      <c r="C10" s="232">
        <f t="shared" ca="1" si="0"/>
        <v>0</v>
      </c>
      <c r="D10" s="261">
        <f t="shared" ca="1" si="0"/>
        <v>0</v>
      </c>
      <c r="E10" s="232">
        <f t="shared" ca="1" si="1"/>
        <v>0</v>
      </c>
      <c r="F10" s="232" t="str">
        <f t="shared" ca="1" si="2"/>
        <v/>
      </c>
      <c r="G10" s="232" t="str">
        <f t="shared" ca="1" si="3"/>
        <v/>
      </c>
      <c r="H10" s="233">
        <f t="shared" ca="1" si="4"/>
        <v>0</v>
      </c>
      <c r="I10" s="261">
        <f t="shared" ca="1" si="4"/>
        <v>0</v>
      </c>
      <c r="J10" s="232">
        <f t="shared" ca="1" si="5"/>
        <v>0</v>
      </c>
      <c r="K10" s="232" t="str">
        <f t="shared" ca="1" si="6"/>
        <v/>
      </c>
      <c r="L10" s="264" t="str">
        <f t="shared" ca="1" si="7"/>
        <v/>
      </c>
      <c r="M10" s="232"/>
      <c r="N10" s="261"/>
      <c r="O10" s="232"/>
      <c r="P10" s="232"/>
      <c r="Q10" s="258"/>
      <c r="R10" s="249"/>
      <c r="S10" s="237"/>
      <c r="T10" s="232">
        <f t="shared" ca="1" si="26"/>
        <v>0</v>
      </c>
      <c r="U10" s="261">
        <f t="shared" ca="1" si="12"/>
        <v>0</v>
      </c>
      <c r="V10" s="232">
        <f t="shared" ca="1" si="13"/>
        <v>0</v>
      </c>
      <c r="W10" s="232" t="str">
        <f t="shared" ca="1" si="14"/>
        <v/>
      </c>
      <c r="X10" s="232" t="str">
        <f t="shared" ca="1" si="15"/>
        <v/>
      </c>
      <c r="Y10" s="233">
        <f t="shared" ca="1" si="16"/>
        <v>0</v>
      </c>
      <c r="Z10" s="261">
        <f t="shared" ca="1" si="16"/>
        <v>0</v>
      </c>
      <c r="AA10" s="232">
        <f t="shared" ca="1" si="17"/>
        <v>0</v>
      </c>
      <c r="AB10" s="232" t="str">
        <f t="shared" ca="1" si="18"/>
        <v/>
      </c>
      <c r="AC10" s="264" t="str">
        <f t="shared" ca="1" si="19"/>
        <v/>
      </c>
      <c r="AD10" s="232"/>
      <c r="AE10" s="261"/>
      <c r="AF10" s="232"/>
      <c r="AG10" s="232"/>
      <c r="AH10" s="258"/>
      <c r="AJ10" s="251">
        <f t="shared" si="35"/>
        <v>22</v>
      </c>
      <c r="AK10" s="251">
        <f t="shared" ref="AK10:AN10" si="61">AJ10</f>
        <v>22</v>
      </c>
      <c r="AL10" s="251">
        <f t="shared" si="61"/>
        <v>22</v>
      </c>
      <c r="AM10" s="251">
        <f t="shared" si="61"/>
        <v>22</v>
      </c>
      <c r="AN10" s="251">
        <f t="shared" si="61"/>
        <v>22</v>
      </c>
      <c r="AO10" s="252">
        <f t="shared" si="27"/>
        <v>23</v>
      </c>
      <c r="AP10" s="252">
        <f t="shared" ref="AP10:AS10" si="62">AO10</f>
        <v>23</v>
      </c>
      <c r="AQ10" s="252">
        <f t="shared" si="62"/>
        <v>23</v>
      </c>
      <c r="AR10" s="252">
        <f t="shared" si="62"/>
        <v>23</v>
      </c>
      <c r="AS10" s="252">
        <f t="shared" si="62"/>
        <v>23</v>
      </c>
      <c r="AT10" s="250"/>
      <c r="AU10" s="250"/>
      <c r="AV10" s="250"/>
      <c r="AW10" s="250"/>
      <c r="AX10" s="250"/>
      <c r="BA10" s="251">
        <f t="shared" si="39"/>
        <v>22</v>
      </c>
      <c r="BB10" s="251">
        <f t="shared" ref="BB10:BE10" si="63">BA10</f>
        <v>22</v>
      </c>
      <c r="BC10" s="251">
        <f t="shared" si="63"/>
        <v>22</v>
      </c>
      <c r="BD10" s="251">
        <f t="shared" si="63"/>
        <v>22</v>
      </c>
      <c r="BE10" s="251">
        <f t="shared" si="63"/>
        <v>22</v>
      </c>
      <c r="BF10" s="252">
        <f t="shared" si="31"/>
        <v>23</v>
      </c>
      <c r="BG10" s="252">
        <f t="shared" ref="BG10:BJ10" si="64">BF10</f>
        <v>23</v>
      </c>
      <c r="BH10" s="252">
        <f t="shared" si="64"/>
        <v>23</v>
      </c>
      <c r="BI10" s="252">
        <f t="shared" si="64"/>
        <v>23</v>
      </c>
      <c r="BJ10" s="252">
        <f t="shared" si="64"/>
        <v>23</v>
      </c>
      <c r="BK10" s="250"/>
      <c r="BL10" s="250"/>
      <c r="BM10" s="250"/>
      <c r="BN10" s="250"/>
      <c r="BO10" s="250"/>
    </row>
    <row r="11" spans="1:67">
      <c r="A11" s="238"/>
      <c r="B11" s="238"/>
      <c r="C11" s="238"/>
      <c r="D11" s="238"/>
      <c r="E11" s="238"/>
      <c r="F11" s="238"/>
      <c r="G11" s="238"/>
      <c r="H11" s="238"/>
      <c r="I11" s="238"/>
      <c r="J11" s="238"/>
      <c r="K11" s="238"/>
      <c r="L11" s="238"/>
      <c r="M11" s="238"/>
      <c r="N11" s="238"/>
      <c r="O11" s="238"/>
      <c r="P11" s="238"/>
      <c r="Q11" s="238"/>
    </row>
  </sheetData>
  <mergeCells count="2">
    <mergeCell ref="A3:C3"/>
    <mergeCell ref="R3:T3"/>
  </mergeCells>
  <phoneticPr fontId="1"/>
  <printOptions horizontalCentered="1"/>
  <pageMargins left="0.51181102362204722" right="0.5118110236220472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topLeftCell="A13" workbookViewId="0">
      <selection activeCell="B2" sqref="B2"/>
    </sheetView>
  </sheetViews>
  <sheetFormatPr defaultRowHeight="13.5"/>
  <cols>
    <col min="1" max="1" width="10.25" style="25" bestFit="1" customWidth="1"/>
    <col min="2" max="2" width="11.25" style="25" bestFit="1" customWidth="1"/>
    <col min="3" max="8" width="16.875" style="25" customWidth="1"/>
    <col min="9" max="256" width="9" style="25"/>
    <col min="257" max="264" width="16.875" style="25" customWidth="1"/>
    <col min="265" max="512" width="9" style="25"/>
    <col min="513" max="520" width="16.875" style="25" customWidth="1"/>
    <col min="521" max="768" width="9" style="25"/>
    <col min="769" max="776" width="16.875" style="25" customWidth="1"/>
    <col min="777" max="1024" width="9" style="25"/>
    <col min="1025" max="1032" width="16.875" style="25" customWidth="1"/>
    <col min="1033" max="1280" width="9" style="25"/>
    <col min="1281" max="1288" width="16.875" style="25" customWidth="1"/>
    <col min="1289" max="1536" width="9" style="25"/>
    <col min="1537" max="1544" width="16.875" style="25" customWidth="1"/>
    <col min="1545" max="1792" width="9" style="25"/>
    <col min="1793" max="1800" width="16.875" style="25" customWidth="1"/>
    <col min="1801" max="2048" width="9" style="25"/>
    <col min="2049" max="2056" width="16.875" style="25" customWidth="1"/>
    <col min="2057" max="2304" width="9" style="25"/>
    <col min="2305" max="2312" width="16.875" style="25" customWidth="1"/>
    <col min="2313" max="2560" width="9" style="25"/>
    <col min="2561" max="2568" width="16.875" style="25" customWidth="1"/>
    <col min="2569" max="2816" width="9" style="25"/>
    <col min="2817" max="2824" width="16.875" style="25" customWidth="1"/>
    <col min="2825" max="3072" width="9" style="25"/>
    <col min="3073" max="3080" width="16.875" style="25" customWidth="1"/>
    <col min="3081" max="3328" width="9" style="25"/>
    <col min="3329" max="3336" width="16.875" style="25" customWidth="1"/>
    <col min="3337" max="3584" width="9" style="25"/>
    <col min="3585" max="3592" width="16.875" style="25" customWidth="1"/>
    <col min="3593" max="3840" width="9" style="25"/>
    <col min="3841" max="3848" width="16.875" style="25" customWidth="1"/>
    <col min="3849" max="4096" width="9" style="25"/>
    <col min="4097" max="4104" width="16.875" style="25" customWidth="1"/>
    <col min="4105" max="4352" width="9" style="25"/>
    <col min="4353" max="4360" width="16.875" style="25" customWidth="1"/>
    <col min="4361" max="4608" width="9" style="25"/>
    <col min="4609" max="4616" width="16.875" style="25" customWidth="1"/>
    <col min="4617" max="4864" width="9" style="25"/>
    <col min="4865" max="4872" width="16.875" style="25" customWidth="1"/>
    <col min="4873" max="5120" width="9" style="25"/>
    <col min="5121" max="5128" width="16.875" style="25" customWidth="1"/>
    <col min="5129" max="5376" width="9" style="25"/>
    <col min="5377" max="5384" width="16.875" style="25" customWidth="1"/>
    <col min="5385" max="5632" width="9" style="25"/>
    <col min="5633" max="5640" width="16.875" style="25" customWidth="1"/>
    <col min="5641" max="5888" width="9" style="25"/>
    <col min="5889" max="5896" width="16.875" style="25" customWidth="1"/>
    <col min="5897" max="6144" width="9" style="25"/>
    <col min="6145" max="6152" width="16.875" style="25" customWidth="1"/>
    <col min="6153" max="6400" width="9" style="25"/>
    <col min="6401" max="6408" width="16.875" style="25" customWidth="1"/>
    <col min="6409" max="6656" width="9" style="25"/>
    <col min="6657" max="6664" width="16.875" style="25" customWidth="1"/>
    <col min="6665" max="6912" width="9" style="25"/>
    <col min="6913" max="6920" width="16.875" style="25" customWidth="1"/>
    <col min="6921" max="7168" width="9" style="25"/>
    <col min="7169" max="7176" width="16.875" style="25" customWidth="1"/>
    <col min="7177" max="7424" width="9" style="25"/>
    <col min="7425" max="7432" width="16.875" style="25" customWidth="1"/>
    <col min="7433" max="7680" width="9" style="25"/>
    <col min="7681" max="7688" width="16.875" style="25" customWidth="1"/>
    <col min="7689" max="7936" width="9" style="25"/>
    <col min="7937" max="7944" width="16.875" style="25" customWidth="1"/>
    <col min="7945" max="8192" width="9" style="25"/>
    <col min="8193" max="8200" width="16.875" style="25" customWidth="1"/>
    <col min="8201" max="8448" width="9" style="25"/>
    <col min="8449" max="8456" width="16.875" style="25" customWidth="1"/>
    <col min="8457" max="8704" width="9" style="25"/>
    <col min="8705" max="8712" width="16.875" style="25" customWidth="1"/>
    <col min="8713" max="8960" width="9" style="25"/>
    <col min="8961" max="8968" width="16.875" style="25" customWidth="1"/>
    <col min="8969" max="9216" width="9" style="25"/>
    <col min="9217" max="9224" width="16.875" style="25" customWidth="1"/>
    <col min="9225" max="9472" width="9" style="25"/>
    <col min="9473" max="9480" width="16.875" style="25" customWidth="1"/>
    <col min="9481" max="9728" width="9" style="25"/>
    <col min="9729" max="9736" width="16.875" style="25" customWidth="1"/>
    <col min="9737" max="9984" width="9" style="25"/>
    <col min="9985" max="9992" width="16.875" style="25" customWidth="1"/>
    <col min="9993" max="10240" width="9" style="25"/>
    <col min="10241" max="10248" width="16.875" style="25" customWidth="1"/>
    <col min="10249" max="10496" width="9" style="25"/>
    <col min="10497" max="10504" width="16.875" style="25" customWidth="1"/>
    <col min="10505" max="10752" width="9" style="25"/>
    <col min="10753" max="10760" width="16.875" style="25" customWidth="1"/>
    <col min="10761" max="11008" width="9" style="25"/>
    <col min="11009" max="11016" width="16.875" style="25" customWidth="1"/>
    <col min="11017" max="11264" width="9" style="25"/>
    <col min="11265" max="11272" width="16.875" style="25" customWidth="1"/>
    <col min="11273" max="11520" width="9" style="25"/>
    <col min="11521" max="11528" width="16.875" style="25" customWidth="1"/>
    <col min="11529" max="11776" width="9" style="25"/>
    <col min="11777" max="11784" width="16.875" style="25" customWidth="1"/>
    <col min="11785" max="12032" width="9" style="25"/>
    <col min="12033" max="12040" width="16.875" style="25" customWidth="1"/>
    <col min="12041" max="12288" width="9" style="25"/>
    <col min="12289" max="12296" width="16.875" style="25" customWidth="1"/>
    <col min="12297" max="12544" width="9" style="25"/>
    <col min="12545" max="12552" width="16.875" style="25" customWidth="1"/>
    <col min="12553" max="12800" width="9" style="25"/>
    <col min="12801" max="12808" width="16.875" style="25" customWidth="1"/>
    <col min="12809" max="13056" width="9" style="25"/>
    <col min="13057" max="13064" width="16.875" style="25" customWidth="1"/>
    <col min="13065" max="13312" width="9" style="25"/>
    <col min="13313" max="13320" width="16.875" style="25" customWidth="1"/>
    <col min="13321" max="13568" width="9" style="25"/>
    <col min="13569" max="13576" width="16.875" style="25" customWidth="1"/>
    <col min="13577" max="13824" width="9" style="25"/>
    <col min="13825" max="13832" width="16.875" style="25" customWidth="1"/>
    <col min="13833" max="14080" width="9" style="25"/>
    <col min="14081" max="14088" width="16.875" style="25" customWidth="1"/>
    <col min="14089" max="14336" width="9" style="25"/>
    <col min="14337" max="14344" width="16.875" style="25" customWidth="1"/>
    <col min="14345" max="14592" width="9" style="25"/>
    <col min="14593" max="14600" width="16.875" style="25" customWidth="1"/>
    <col min="14601" max="14848" width="9" style="25"/>
    <col min="14849" max="14856" width="16.875" style="25" customWidth="1"/>
    <col min="14857" max="15104" width="9" style="25"/>
    <col min="15105" max="15112" width="16.875" style="25" customWidth="1"/>
    <col min="15113" max="15360" width="9" style="25"/>
    <col min="15361" max="15368" width="16.875" style="25" customWidth="1"/>
    <col min="15369" max="15616" width="9" style="25"/>
    <col min="15617" max="15624" width="16.875" style="25" customWidth="1"/>
    <col min="15625" max="15872" width="9" style="25"/>
    <col min="15873" max="15880" width="16.875" style="25" customWidth="1"/>
    <col min="15881" max="16128" width="9" style="25"/>
    <col min="16129" max="16136" width="16.875" style="25" customWidth="1"/>
    <col min="16137" max="16384" width="9" style="25"/>
  </cols>
  <sheetData>
    <row r="1" spans="1:8">
      <c r="A1" s="181" t="s">
        <v>304</v>
      </c>
      <c r="B1" s="181" t="s">
        <v>47</v>
      </c>
      <c r="C1" s="310" t="s">
        <v>300</v>
      </c>
      <c r="D1" s="311"/>
      <c r="E1" s="181" t="s">
        <v>301</v>
      </c>
      <c r="F1" s="310" t="s">
        <v>302</v>
      </c>
      <c r="G1" s="311"/>
      <c r="H1" s="181" t="s">
        <v>303</v>
      </c>
    </row>
    <row r="2" spans="1:8">
      <c r="A2" s="181" t="e">
        <f>個人組合せ用!E5</f>
        <v>#N/A</v>
      </c>
      <c r="B2" s="181" t="e">
        <f>入力シート!T1</f>
        <v>#N/A</v>
      </c>
      <c r="C2" s="185" t="str">
        <f>個人組合せ用!$F5</f>
        <v>－</v>
      </c>
      <c r="D2" s="185" t="str">
        <f>個人組合せ用!$F6</f>
        <v>－</v>
      </c>
      <c r="E2" s="185" t="str">
        <f>個人組合せ用!$F49</f>
        <v>－</v>
      </c>
      <c r="F2" s="185" t="str">
        <f>個人組合せ用!$M5</f>
        <v>－</v>
      </c>
      <c r="G2" s="185" t="str">
        <f>個人組合せ用!$M6</f>
        <v>－</v>
      </c>
      <c r="H2" s="185" t="str">
        <f>個人組合せ用!$M49</f>
        <v>－</v>
      </c>
    </row>
    <row r="3" spans="1:8">
      <c r="A3" s="181" t="e">
        <f>A2+1</f>
        <v>#N/A</v>
      </c>
      <c r="B3" s="181" t="e">
        <f>B2</f>
        <v>#N/A</v>
      </c>
      <c r="C3" s="185" t="str">
        <f>個人組合せ用!$F7</f>
        <v>－</v>
      </c>
      <c r="D3" s="185" t="str">
        <f>個人組合せ用!$F8</f>
        <v>－</v>
      </c>
      <c r="E3" s="185" t="str">
        <f>個人組合せ用!$F50</f>
        <v>－</v>
      </c>
      <c r="F3" s="185" t="str">
        <f>個人組合せ用!$M7</f>
        <v>－</v>
      </c>
      <c r="G3" s="185" t="str">
        <f>個人組合せ用!$M8</f>
        <v>－</v>
      </c>
      <c r="H3" s="185" t="str">
        <f>個人組合せ用!$M50</f>
        <v>－</v>
      </c>
    </row>
    <row r="4" spans="1:8">
      <c r="A4" s="181" t="e">
        <f t="shared" ref="A4:A7" si="0">A3+1</f>
        <v>#N/A</v>
      </c>
      <c r="B4" s="181" t="e">
        <f t="shared" ref="B4:B7" si="1">B3</f>
        <v>#N/A</v>
      </c>
      <c r="C4" s="185" t="str">
        <f>個人組合せ用!$F9</f>
        <v>－</v>
      </c>
      <c r="D4" s="185" t="str">
        <f>個人組合せ用!$F10</f>
        <v>－</v>
      </c>
      <c r="E4" s="185" t="str">
        <f>個人組合せ用!$F51</f>
        <v>－</v>
      </c>
      <c r="F4" s="185" t="str">
        <f>個人組合せ用!$M9</f>
        <v>－</v>
      </c>
      <c r="G4" s="185" t="str">
        <f>個人組合せ用!$M10</f>
        <v>－</v>
      </c>
      <c r="H4" s="185" t="str">
        <f>個人組合せ用!$M51</f>
        <v>－</v>
      </c>
    </row>
    <row r="5" spans="1:8">
      <c r="A5" s="181" t="e">
        <f t="shared" si="0"/>
        <v>#N/A</v>
      </c>
      <c r="B5" s="181" t="e">
        <f t="shared" si="1"/>
        <v>#N/A</v>
      </c>
      <c r="C5" s="185" t="str">
        <f>個人組合せ用!$F11</f>
        <v>－</v>
      </c>
      <c r="D5" s="185" t="str">
        <f>個人組合せ用!$F12</f>
        <v>－</v>
      </c>
      <c r="E5" s="185" t="str">
        <f>個人組合せ用!$F52</f>
        <v>－</v>
      </c>
      <c r="F5" s="185" t="str">
        <f>個人組合せ用!$M11</f>
        <v>－</v>
      </c>
      <c r="G5" s="185" t="str">
        <f>個人組合せ用!$M12</f>
        <v>－</v>
      </c>
      <c r="H5" s="185" t="str">
        <f>個人組合せ用!$M52</f>
        <v>－</v>
      </c>
    </row>
    <row r="6" spans="1:8">
      <c r="A6" s="181" t="e">
        <f t="shared" si="0"/>
        <v>#N/A</v>
      </c>
      <c r="B6" s="181" t="e">
        <f t="shared" si="1"/>
        <v>#N/A</v>
      </c>
      <c r="C6" s="185" t="str">
        <f>個人組合せ用!$F13</f>
        <v>－</v>
      </c>
      <c r="D6" s="185" t="str">
        <f>個人組合せ用!$F14</f>
        <v>－</v>
      </c>
      <c r="E6" s="185" t="str">
        <f>個人組合せ用!$F53</f>
        <v>－</v>
      </c>
      <c r="F6" s="185" t="str">
        <f>個人組合せ用!$M13</f>
        <v>－</v>
      </c>
      <c r="G6" s="185" t="str">
        <f>個人組合せ用!$M14</f>
        <v>－</v>
      </c>
      <c r="H6" s="185" t="str">
        <f>個人組合せ用!$M53</f>
        <v>－</v>
      </c>
    </row>
    <row r="7" spans="1:8">
      <c r="A7" s="181" t="e">
        <f t="shared" si="0"/>
        <v>#N/A</v>
      </c>
      <c r="B7" s="181" t="e">
        <f t="shared" si="1"/>
        <v>#N/A</v>
      </c>
      <c r="C7" s="185" t="str">
        <f>個人組合せ用!$F15</f>
        <v>－</v>
      </c>
      <c r="D7" s="185" t="str">
        <f>個人組合せ用!$F16</f>
        <v>－</v>
      </c>
      <c r="E7" s="185" t="str">
        <f>個人組合せ用!$F54</f>
        <v>－</v>
      </c>
      <c r="F7" s="185" t="str">
        <f>個人組合せ用!$M15</f>
        <v>－</v>
      </c>
      <c r="G7" s="185" t="str">
        <f>個人組合せ用!$M16</f>
        <v>－</v>
      </c>
      <c r="H7" s="185" t="str">
        <f>個人組合せ用!$M54</f>
        <v>－</v>
      </c>
    </row>
  </sheetData>
  <mergeCells count="2">
    <mergeCell ref="C1:D1"/>
    <mergeCell ref="F1:G1"/>
  </mergeCells>
  <phoneticPr fontId="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Normal="100" workbookViewId="0">
      <selection activeCell="N20" sqref="N20"/>
    </sheetView>
  </sheetViews>
  <sheetFormatPr defaultColWidth="9" defaultRowHeight="13.5"/>
  <cols>
    <col min="1" max="1" width="5.5" style="70" bestFit="1" customWidth="1"/>
    <col min="2" max="2" width="14.625" style="70" bestFit="1" customWidth="1"/>
    <col min="3" max="3" width="11.25" style="70" bestFit="1" customWidth="1"/>
    <col min="4" max="4" width="5.5" style="70" bestFit="1" customWidth="1"/>
    <col min="5" max="5" width="13.125" style="70" bestFit="1" customWidth="1"/>
    <col min="6" max="6" width="5.125" style="70" customWidth="1"/>
    <col min="7" max="7" width="5.5" style="70" bestFit="1" customWidth="1"/>
    <col min="8" max="8" width="12.625" style="70" bestFit="1" customWidth="1"/>
    <col min="9" max="9" width="14.625" style="70" bestFit="1" customWidth="1"/>
    <col min="10" max="11" width="11.25" style="70" bestFit="1" customWidth="1"/>
    <col min="12" max="12" width="5.5" style="70" bestFit="1" customWidth="1"/>
    <col min="13" max="13" width="14.125" style="70" bestFit="1" customWidth="1"/>
    <col min="14" max="14" width="13.75" style="70" bestFit="1" customWidth="1"/>
    <col min="15" max="16384" width="9" style="70"/>
  </cols>
  <sheetData>
    <row r="1" spans="1:14">
      <c r="A1" s="72" t="s">
        <v>306</v>
      </c>
    </row>
    <row r="2" spans="1:14">
      <c r="A2" s="72" t="s">
        <v>305</v>
      </c>
    </row>
    <row r="4" spans="1:14">
      <c r="A4" s="71" t="s">
        <v>202</v>
      </c>
      <c r="B4" s="71" t="s">
        <v>203</v>
      </c>
      <c r="C4" s="71" t="s">
        <v>204</v>
      </c>
      <c r="D4" s="71" t="s">
        <v>205</v>
      </c>
      <c r="E4" s="71" t="s">
        <v>206</v>
      </c>
      <c r="G4" s="71" t="s">
        <v>202</v>
      </c>
      <c r="H4" s="71" t="s">
        <v>207</v>
      </c>
      <c r="I4" s="71" t="s">
        <v>208</v>
      </c>
      <c r="J4" s="71" t="s">
        <v>209</v>
      </c>
      <c r="K4" s="71" t="s">
        <v>210</v>
      </c>
      <c r="L4" s="71" t="s">
        <v>205</v>
      </c>
      <c r="M4" s="71" t="s">
        <v>211</v>
      </c>
      <c r="N4" s="71" t="s">
        <v>212</v>
      </c>
    </row>
    <row r="6" spans="1:14">
      <c r="A6" s="182" t="s">
        <v>198</v>
      </c>
      <c r="B6" s="183" t="str">
        <f>運営用②!$E2</f>
        <v>－</v>
      </c>
      <c r="C6" s="182" t="str">
        <f>IF($B6="－","",入力シート!$T$1)</f>
        <v/>
      </c>
      <c r="D6" s="182" t="str">
        <f>IF($B6="－","",-1)</f>
        <v/>
      </c>
      <c r="E6" s="184" t="str">
        <f>_xlfn.IFNA(INDEX(入力シート!$J$4:$J$23,個人組合せ用!$B49,1),"")</f>
        <v/>
      </c>
      <c r="G6" s="182" t="s">
        <v>199</v>
      </c>
      <c r="H6" s="183" t="str">
        <f>運営用②!C2</f>
        <v>－</v>
      </c>
      <c r="I6" s="183" t="str">
        <f>運営用②!D2</f>
        <v>－</v>
      </c>
      <c r="J6" s="182" t="str">
        <f>IF($H6="－","",入力シート!$T$1)</f>
        <v/>
      </c>
      <c r="K6" s="182" t="str">
        <f>IF(J6="","",J6)</f>
        <v/>
      </c>
      <c r="L6" s="182" t="str">
        <f>IF($H6="－","",-1)</f>
        <v/>
      </c>
      <c r="M6" s="184" t="str">
        <f>_xlfn.IFNA(INDEX(入力シート!$J$4:$J$23,個人組合せ用!$B5,1),"")</f>
        <v/>
      </c>
      <c r="N6" s="184" t="str">
        <f>_xlfn.IFNA(INDEX(入力シート!$J$4:$J$23,個人組合せ用!$B6,1),"")</f>
        <v/>
      </c>
    </row>
    <row r="7" spans="1:14">
      <c r="A7" s="182" t="s">
        <v>198</v>
      </c>
      <c r="B7" s="183" t="str">
        <f>運営用②!$E3</f>
        <v>－</v>
      </c>
      <c r="C7" s="182" t="str">
        <f>IF($B7="－","",入力シート!$T$1)</f>
        <v/>
      </c>
      <c r="D7" s="182" t="str">
        <f t="shared" ref="D7:D11" si="0">IF($B7="－","",-1)</f>
        <v/>
      </c>
      <c r="E7" s="184" t="str">
        <f>_xlfn.IFNA(INDEX(入力シート!$J$4:$J$23,個人組合せ用!$B50,1),"")</f>
        <v/>
      </c>
      <c r="G7" s="182" t="s">
        <v>199</v>
      </c>
      <c r="H7" s="183" t="str">
        <f>運営用②!C3</f>
        <v>－</v>
      </c>
      <c r="I7" s="183" t="str">
        <f>運営用②!D3</f>
        <v>－</v>
      </c>
      <c r="J7" s="182" t="str">
        <f>IF($H7="－","",入力シート!$T$1)</f>
        <v/>
      </c>
      <c r="K7" s="182" t="str">
        <f t="shared" ref="K7:K11" si="1">IF(J7="","",J7)</f>
        <v/>
      </c>
      <c r="L7" s="182" t="str">
        <f t="shared" ref="L7:L11" si="2">IF($H7="－","",-1)</f>
        <v/>
      </c>
      <c r="M7" s="184" t="str">
        <f>_xlfn.IFNA(INDEX(入力シート!$J$4:$J$23,個人組合せ用!$B7,1),"")</f>
        <v/>
      </c>
      <c r="N7" s="184" t="str">
        <f>_xlfn.IFNA(INDEX(入力シート!$J$4:$J$23,個人組合せ用!$B8,1),"")</f>
        <v/>
      </c>
    </row>
    <row r="8" spans="1:14">
      <c r="A8" s="182" t="s">
        <v>198</v>
      </c>
      <c r="B8" s="183" t="str">
        <f>運営用②!$E4</f>
        <v>－</v>
      </c>
      <c r="C8" s="182" t="str">
        <f>IF($B8="－","",入力シート!$T$1)</f>
        <v/>
      </c>
      <c r="D8" s="182" t="str">
        <f t="shared" si="0"/>
        <v/>
      </c>
      <c r="E8" s="184" t="str">
        <f>_xlfn.IFNA(INDEX(入力シート!$J$4:$J$23,個人組合せ用!$B51,1),"")</f>
        <v/>
      </c>
      <c r="G8" s="182" t="s">
        <v>199</v>
      </c>
      <c r="H8" s="183" t="str">
        <f>運営用②!C4</f>
        <v>－</v>
      </c>
      <c r="I8" s="183" t="str">
        <f>運営用②!D4</f>
        <v>－</v>
      </c>
      <c r="J8" s="182" t="str">
        <f>IF($H8="－","",入力シート!$T$1)</f>
        <v/>
      </c>
      <c r="K8" s="182" t="str">
        <f t="shared" si="1"/>
        <v/>
      </c>
      <c r="L8" s="182" t="str">
        <f t="shared" si="2"/>
        <v/>
      </c>
      <c r="M8" s="184" t="str">
        <f>_xlfn.IFNA(INDEX(入力シート!$J$4:$J$23,個人組合せ用!$B9,1),"")</f>
        <v/>
      </c>
      <c r="N8" s="184" t="str">
        <f>_xlfn.IFNA(INDEX(入力シート!$J$4:$J$23,個人組合せ用!$B10,1),"")</f>
        <v/>
      </c>
    </row>
    <row r="9" spans="1:14">
      <c r="A9" s="182" t="s">
        <v>198</v>
      </c>
      <c r="B9" s="183" t="str">
        <f>運営用②!$E5</f>
        <v>－</v>
      </c>
      <c r="C9" s="182" t="str">
        <f>IF($B9="－","",入力シート!$T$1)</f>
        <v/>
      </c>
      <c r="D9" s="182" t="str">
        <f t="shared" si="0"/>
        <v/>
      </c>
      <c r="E9" s="184" t="str">
        <f>_xlfn.IFNA(INDEX(入力シート!$J$4:$J$23,個人組合せ用!$B52,1),"")</f>
        <v/>
      </c>
      <c r="G9" s="182" t="s">
        <v>199</v>
      </c>
      <c r="H9" s="183" t="str">
        <f>運営用②!C5</f>
        <v>－</v>
      </c>
      <c r="I9" s="183" t="str">
        <f>運営用②!D5</f>
        <v>－</v>
      </c>
      <c r="J9" s="182" t="str">
        <f>IF($H9="－","",入力シート!$T$1)</f>
        <v/>
      </c>
      <c r="K9" s="182" t="str">
        <f t="shared" si="1"/>
        <v/>
      </c>
      <c r="L9" s="182" t="str">
        <f t="shared" si="2"/>
        <v/>
      </c>
      <c r="M9" s="184" t="str">
        <f>_xlfn.IFNA(INDEX(入力シート!$J$4:$J$23,個人組合せ用!$B11,1),"")</f>
        <v/>
      </c>
      <c r="N9" s="184" t="str">
        <f>_xlfn.IFNA(INDEX(入力シート!$J$4:$J$23,個人組合せ用!$B12,1),"")</f>
        <v/>
      </c>
    </row>
    <row r="10" spans="1:14">
      <c r="A10" s="182" t="s">
        <v>198</v>
      </c>
      <c r="B10" s="183" t="str">
        <f>運営用②!$E6</f>
        <v>－</v>
      </c>
      <c r="C10" s="182" t="str">
        <f>IF($B10="－","",入力シート!$T$1)</f>
        <v/>
      </c>
      <c r="D10" s="182" t="str">
        <f t="shared" si="0"/>
        <v/>
      </c>
      <c r="E10" s="184" t="str">
        <f>_xlfn.IFNA(INDEX(入力シート!$J$4:$J$23,個人組合せ用!$B53,1),"")</f>
        <v/>
      </c>
      <c r="G10" s="182" t="s">
        <v>199</v>
      </c>
      <c r="H10" s="183" t="str">
        <f>運営用②!C6</f>
        <v>－</v>
      </c>
      <c r="I10" s="183" t="str">
        <f>運営用②!D6</f>
        <v>－</v>
      </c>
      <c r="J10" s="182" t="str">
        <f>IF($H10="－","",入力シート!$T$1)</f>
        <v/>
      </c>
      <c r="K10" s="182" t="str">
        <f t="shared" si="1"/>
        <v/>
      </c>
      <c r="L10" s="182" t="str">
        <f t="shared" si="2"/>
        <v/>
      </c>
      <c r="M10" s="184" t="str">
        <f>_xlfn.IFNA(INDEX(入力シート!$J$4:$J$23,個人組合せ用!$B13,1),"")</f>
        <v/>
      </c>
      <c r="N10" s="184" t="str">
        <f>_xlfn.IFNA(INDEX(入力シート!$J$4:$J$23,個人組合せ用!$B14,1),"")</f>
        <v/>
      </c>
    </row>
    <row r="11" spans="1:14">
      <c r="A11" s="182" t="s">
        <v>198</v>
      </c>
      <c r="B11" s="183" t="str">
        <f>運営用②!$E7</f>
        <v>－</v>
      </c>
      <c r="C11" s="182" t="str">
        <f>IF($B11="－","",入力シート!$T$1)</f>
        <v/>
      </c>
      <c r="D11" s="182" t="str">
        <f t="shared" si="0"/>
        <v/>
      </c>
      <c r="E11" s="184" t="str">
        <f>_xlfn.IFNA(INDEX(入力シート!$J$4:$J$23,個人組合せ用!$B54,1),"")</f>
        <v/>
      </c>
      <c r="G11" s="182" t="s">
        <v>199</v>
      </c>
      <c r="H11" s="183" t="str">
        <f>運営用②!C7</f>
        <v>－</v>
      </c>
      <c r="I11" s="183" t="str">
        <f>運営用②!D7</f>
        <v>－</v>
      </c>
      <c r="J11" s="182" t="str">
        <f>IF($H11="－","",入力シート!$T$1)</f>
        <v/>
      </c>
      <c r="K11" s="182" t="str">
        <f t="shared" si="1"/>
        <v/>
      </c>
      <c r="L11" s="182" t="str">
        <f t="shared" si="2"/>
        <v/>
      </c>
      <c r="M11" s="184" t="str">
        <f>_xlfn.IFNA(INDEX(入力シート!$J$4:$J$23,個人組合せ用!$B15,1),"")</f>
        <v/>
      </c>
      <c r="N11" s="184" t="str">
        <f>_xlfn.IFNA(INDEX(入力シート!$J$4:$J$23,個人組合せ用!$B16,1),"")</f>
        <v/>
      </c>
    </row>
    <row r="12" spans="1:14">
      <c r="E12" s="172"/>
      <c r="M12" s="172"/>
      <c r="N12" s="172"/>
    </row>
    <row r="13" spans="1:14">
      <c r="E13" s="172"/>
      <c r="M13" s="172"/>
      <c r="N13" s="172"/>
    </row>
    <row r="14" spans="1:14">
      <c r="A14" s="182" t="s">
        <v>200</v>
      </c>
      <c r="B14" s="183" t="str">
        <f>運営用②!$H2</f>
        <v>－</v>
      </c>
      <c r="C14" s="182" t="str">
        <f>IF($B14="－","",入力シート!$T$1)</f>
        <v/>
      </c>
      <c r="D14" s="182" t="str">
        <f>IF($B14="－","",-1)</f>
        <v/>
      </c>
      <c r="E14" s="184" t="str">
        <f>_xlfn.IFNA(INDEX(入力シート!$P$4:$P$23,個人組合せ用!$C49,1),"")</f>
        <v/>
      </c>
      <c r="G14" s="182" t="s">
        <v>201</v>
      </c>
      <c r="H14" s="183" t="str">
        <f>運営用②!F2</f>
        <v>－</v>
      </c>
      <c r="I14" s="183" t="str">
        <f>運営用②!G2</f>
        <v>－</v>
      </c>
      <c r="J14" s="182" t="str">
        <f>IF($H14="－","",入力シート!$T$1)</f>
        <v/>
      </c>
      <c r="K14" s="182" t="str">
        <f t="shared" ref="K14:K19" si="3">IF(J14="","",J14)</f>
        <v/>
      </c>
      <c r="L14" s="182" t="str">
        <f t="shared" ref="L14:L19" si="4">IF($H14="－","",-1)</f>
        <v/>
      </c>
      <c r="M14" s="184" t="str">
        <f>_xlfn.IFNA(INDEX(入力シート!$P$4:$P$23,個人組合せ用!$C5,1),"")</f>
        <v/>
      </c>
      <c r="N14" s="184" t="str">
        <f>_xlfn.IFNA(INDEX(入力シート!$P$4:$P$23,個人組合せ用!$C6,1),"")</f>
        <v/>
      </c>
    </row>
    <row r="15" spans="1:14">
      <c r="A15" s="182" t="s">
        <v>200</v>
      </c>
      <c r="B15" s="183" t="str">
        <f>運営用②!$H3</f>
        <v>－</v>
      </c>
      <c r="C15" s="182" t="str">
        <f>IF($B15="－","",入力シート!$T$1)</f>
        <v/>
      </c>
      <c r="D15" s="182" t="str">
        <f t="shared" ref="D15:D19" si="5">IF($B15="－","",-1)</f>
        <v/>
      </c>
      <c r="E15" s="184" t="str">
        <f>_xlfn.IFNA(INDEX(入力シート!$P$4:$P$23,個人組合せ用!$C50,1),"")</f>
        <v/>
      </c>
      <c r="G15" s="182" t="s">
        <v>201</v>
      </c>
      <c r="H15" s="183" t="str">
        <f>運営用②!F3</f>
        <v>－</v>
      </c>
      <c r="I15" s="183" t="str">
        <f>運営用②!G3</f>
        <v>－</v>
      </c>
      <c r="J15" s="182" t="str">
        <f>IF($H15="－","",入力シート!$T$1)</f>
        <v/>
      </c>
      <c r="K15" s="182" t="str">
        <f t="shared" si="3"/>
        <v/>
      </c>
      <c r="L15" s="182" t="str">
        <f t="shared" si="4"/>
        <v/>
      </c>
      <c r="M15" s="184" t="str">
        <f>_xlfn.IFNA(INDEX(入力シート!$P$4:$P$23,個人組合せ用!$C7,1),"")</f>
        <v/>
      </c>
      <c r="N15" s="184" t="str">
        <f>_xlfn.IFNA(INDEX(入力シート!$P$4:$P$23,個人組合せ用!$C8,1),"")</f>
        <v/>
      </c>
    </row>
    <row r="16" spans="1:14">
      <c r="A16" s="182" t="s">
        <v>200</v>
      </c>
      <c r="B16" s="183" t="str">
        <f>運営用②!$H4</f>
        <v>－</v>
      </c>
      <c r="C16" s="182" t="str">
        <f>IF($B16="－","",入力シート!$T$1)</f>
        <v/>
      </c>
      <c r="D16" s="182" t="str">
        <f t="shared" si="5"/>
        <v/>
      </c>
      <c r="E16" s="184" t="str">
        <f>_xlfn.IFNA(INDEX(入力シート!$P$4:$P$23,個人組合せ用!$C51,1),"")</f>
        <v/>
      </c>
      <c r="G16" s="182" t="s">
        <v>201</v>
      </c>
      <c r="H16" s="183" t="str">
        <f>運営用②!F4</f>
        <v>－</v>
      </c>
      <c r="I16" s="183" t="str">
        <f>運営用②!G4</f>
        <v>－</v>
      </c>
      <c r="J16" s="182" t="str">
        <f>IF($H16="－","",入力シート!$T$1)</f>
        <v/>
      </c>
      <c r="K16" s="182" t="str">
        <f t="shared" si="3"/>
        <v/>
      </c>
      <c r="L16" s="182" t="str">
        <f t="shared" si="4"/>
        <v/>
      </c>
      <c r="M16" s="184" t="str">
        <f>_xlfn.IFNA(INDEX(入力シート!$P$4:$P$23,個人組合せ用!$C9,1),"")</f>
        <v/>
      </c>
      <c r="N16" s="184" t="str">
        <f>_xlfn.IFNA(INDEX(入力シート!$P$4:$P$23,個人組合せ用!$C10,1),"")</f>
        <v/>
      </c>
    </row>
    <row r="17" spans="1:14">
      <c r="A17" s="182" t="s">
        <v>200</v>
      </c>
      <c r="B17" s="183" t="str">
        <f>運営用②!$H5</f>
        <v>－</v>
      </c>
      <c r="C17" s="182" t="str">
        <f>IF($B17="－","",入力シート!$T$1)</f>
        <v/>
      </c>
      <c r="D17" s="182" t="str">
        <f t="shared" si="5"/>
        <v/>
      </c>
      <c r="E17" s="184" t="str">
        <f>_xlfn.IFNA(INDEX(入力シート!$P$4:$P$23,個人組合せ用!$C52,1),"")</f>
        <v/>
      </c>
      <c r="G17" s="182" t="s">
        <v>201</v>
      </c>
      <c r="H17" s="183" t="str">
        <f>運営用②!F5</f>
        <v>－</v>
      </c>
      <c r="I17" s="183" t="str">
        <f>運営用②!G5</f>
        <v>－</v>
      </c>
      <c r="J17" s="182" t="str">
        <f>IF($H17="－","",入力シート!$T$1)</f>
        <v/>
      </c>
      <c r="K17" s="182" t="str">
        <f t="shared" si="3"/>
        <v/>
      </c>
      <c r="L17" s="182" t="str">
        <f t="shared" si="4"/>
        <v/>
      </c>
      <c r="M17" s="184" t="str">
        <f>_xlfn.IFNA(INDEX(入力シート!$P$4:$P$23,個人組合せ用!$C11,1),"")</f>
        <v/>
      </c>
      <c r="N17" s="184" t="str">
        <f>_xlfn.IFNA(INDEX(入力シート!$P$4:$P$23,個人組合せ用!$C12,1),"")</f>
        <v/>
      </c>
    </row>
    <row r="18" spans="1:14">
      <c r="A18" s="182" t="s">
        <v>200</v>
      </c>
      <c r="B18" s="183" t="str">
        <f>運営用②!$H6</f>
        <v>－</v>
      </c>
      <c r="C18" s="182" t="str">
        <f>IF($B18="－","",入力シート!$T$1)</f>
        <v/>
      </c>
      <c r="D18" s="182" t="str">
        <f t="shared" si="5"/>
        <v/>
      </c>
      <c r="E18" s="184" t="str">
        <f>_xlfn.IFNA(INDEX(入力シート!$P$4:$P$23,個人組合せ用!$C53,1),"")</f>
        <v/>
      </c>
      <c r="G18" s="182" t="s">
        <v>201</v>
      </c>
      <c r="H18" s="183" t="str">
        <f>運営用②!F6</f>
        <v>－</v>
      </c>
      <c r="I18" s="183" t="str">
        <f>運営用②!G6</f>
        <v>－</v>
      </c>
      <c r="J18" s="182" t="str">
        <f>IF($H18="－","",入力シート!$T$1)</f>
        <v/>
      </c>
      <c r="K18" s="182" t="str">
        <f t="shared" si="3"/>
        <v/>
      </c>
      <c r="L18" s="182" t="str">
        <f t="shared" si="4"/>
        <v/>
      </c>
      <c r="M18" s="184" t="str">
        <f>_xlfn.IFNA(INDEX(入力シート!$P$4:$P$23,個人組合せ用!$C13,1),"")</f>
        <v/>
      </c>
      <c r="N18" s="184" t="str">
        <f>_xlfn.IFNA(INDEX(入力シート!$P$4:$P$23,個人組合せ用!$C14,1),"")</f>
        <v/>
      </c>
    </row>
    <row r="19" spans="1:14">
      <c r="A19" s="182" t="s">
        <v>200</v>
      </c>
      <c r="B19" s="183" t="str">
        <f>運営用②!$H7</f>
        <v>－</v>
      </c>
      <c r="C19" s="182" t="str">
        <f>IF($B19="－","",入力シート!$T$1)</f>
        <v/>
      </c>
      <c r="D19" s="182" t="str">
        <f t="shared" si="5"/>
        <v/>
      </c>
      <c r="E19" s="184" t="str">
        <f>_xlfn.IFNA(INDEX(入力シート!$P$4:$P$23,個人組合せ用!$C54,1),"")</f>
        <v/>
      </c>
      <c r="G19" s="182" t="s">
        <v>201</v>
      </c>
      <c r="H19" s="183" t="str">
        <f>運営用②!F7</f>
        <v>－</v>
      </c>
      <c r="I19" s="183" t="str">
        <f>運営用②!G7</f>
        <v>－</v>
      </c>
      <c r="J19" s="182" t="str">
        <f>IF($H19="－","",入力シート!$T$1)</f>
        <v/>
      </c>
      <c r="K19" s="182" t="str">
        <f t="shared" si="3"/>
        <v/>
      </c>
      <c r="L19" s="182" t="str">
        <f t="shared" si="4"/>
        <v/>
      </c>
      <c r="M19" s="184" t="str">
        <f>_xlfn.IFNA(INDEX(入力シート!$P$4:$P$23,個人組合せ用!$C15,1),"")</f>
        <v/>
      </c>
      <c r="N19" s="184" t="str">
        <f>_xlfn.IFNA(INDEX(入力シート!$P$4:$P$23,個人組合せ用!$C16,1),"")</f>
        <v/>
      </c>
    </row>
  </sheetData>
  <phoneticPr fontId="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workbookViewId="0">
      <selection activeCell="G26" sqref="G26"/>
    </sheetView>
  </sheetViews>
  <sheetFormatPr defaultColWidth="9" defaultRowHeight="13.5"/>
  <cols>
    <col min="1" max="1" width="4.75" style="70" customWidth="1"/>
    <col min="2" max="2" width="15.5" style="70" customWidth="1"/>
    <col min="3" max="3" width="5.5" style="70" bestFit="1" customWidth="1"/>
    <col min="4" max="4" width="11.25" style="70" bestFit="1" customWidth="1"/>
    <col min="5" max="5" width="5.5" style="70" customWidth="1"/>
    <col min="6" max="6" width="11.25" style="70" bestFit="1" customWidth="1"/>
    <col min="7" max="13" width="9" style="70"/>
    <col min="14" max="14" width="5.5" style="70" bestFit="1" customWidth="1"/>
    <col min="15" max="16" width="7.75" style="70" bestFit="1" customWidth="1"/>
    <col min="17" max="17" width="16.875" style="70" customWidth="1"/>
    <col min="18" max="16384" width="9" style="70"/>
  </cols>
  <sheetData>
    <row r="1" spans="1:20">
      <c r="A1" s="72" t="s">
        <v>306</v>
      </c>
    </row>
    <row r="2" spans="1:20">
      <c r="A2" s="72" t="s">
        <v>305</v>
      </c>
    </row>
    <row r="3" spans="1:20">
      <c r="I3" s="173"/>
      <c r="J3" s="173"/>
      <c r="K3" s="173"/>
      <c r="L3" s="173"/>
    </row>
    <row r="4" spans="1:20">
      <c r="A4" s="71" t="s">
        <v>202</v>
      </c>
      <c r="B4" s="71" t="s">
        <v>204</v>
      </c>
      <c r="C4" s="71" t="s">
        <v>205</v>
      </c>
      <c r="F4" s="186"/>
      <c r="G4" s="186"/>
    </row>
    <row r="5" spans="1:20">
      <c r="F5" s="177"/>
      <c r="G5" s="177"/>
    </row>
    <row r="6" spans="1:20">
      <c r="A6" s="182" t="s">
        <v>295</v>
      </c>
      <c r="B6" s="183" t="str">
        <f>IF(G14=0,"不参加",入力シート!$T$1)</f>
        <v>不参加</v>
      </c>
      <c r="C6" s="183">
        <f>IF(B6="","",-1)</f>
        <v>-1</v>
      </c>
      <c r="F6" s="189"/>
      <c r="G6" s="189"/>
    </row>
    <row r="7" spans="1:20">
      <c r="F7" s="177"/>
      <c r="G7" s="177"/>
    </row>
    <row r="8" spans="1:20">
      <c r="A8" s="182" t="s">
        <v>296</v>
      </c>
      <c r="B8" s="183" t="str">
        <f>IF(G26=0,"不参加",入力シート!$T$1)</f>
        <v>不参加</v>
      </c>
      <c r="C8" s="183">
        <f>IF(B8="","",-1)</f>
        <v>-1</v>
      </c>
      <c r="F8" s="189"/>
      <c r="G8" s="189"/>
    </row>
    <row r="10" spans="1:20">
      <c r="A10" s="72" t="s">
        <v>307</v>
      </c>
    </row>
    <row r="11" spans="1:20">
      <c r="A11" s="176" t="s">
        <v>326</v>
      </c>
    </row>
    <row r="12" spans="1:20">
      <c r="O12" s="174" t="s">
        <v>299</v>
      </c>
    </row>
    <row r="13" spans="1:20">
      <c r="B13" s="71" t="s">
        <v>297</v>
      </c>
      <c r="F13" s="70" t="s">
        <v>308</v>
      </c>
      <c r="G13" s="188">
        <f>IF(G14=0,1,G18+2)</f>
        <v>1</v>
      </c>
      <c r="J13" s="70" t="s">
        <v>314</v>
      </c>
      <c r="K13" s="70" t="s">
        <v>315</v>
      </c>
      <c r="L13" s="70" t="s">
        <v>316</v>
      </c>
      <c r="M13" s="70" t="s">
        <v>317</v>
      </c>
      <c r="O13" s="174" t="s">
        <v>297</v>
      </c>
      <c r="P13" s="187"/>
      <c r="S13" s="70" t="s">
        <v>324</v>
      </c>
      <c r="T13" s="70" t="s">
        <v>325</v>
      </c>
    </row>
    <row r="14" spans="1:20" ht="14.25">
      <c r="B14" s="186"/>
      <c r="F14" s="192" t="s">
        <v>309</v>
      </c>
      <c r="G14" s="191">
        <f>IF(COUNTA(入力シート!$L$4:$L$23)=0,0,1)</f>
        <v>0</v>
      </c>
      <c r="H14" s="175" t="str">
        <f>IF(G14&lt;&gt;0,入力シート!$T$1,"なし")</f>
        <v>なし</v>
      </c>
      <c r="I14" s="193">
        <v>1</v>
      </c>
      <c r="J14" s="193">
        <v>2</v>
      </c>
      <c r="K14" s="193">
        <v>3</v>
      </c>
      <c r="L14" s="193">
        <v>4</v>
      </c>
      <c r="M14" s="193">
        <v>5</v>
      </c>
      <c r="O14" s="195">
        <v>1</v>
      </c>
      <c r="P14" s="161" t="e">
        <f>MATCH($O14,入力シート!$L$4:$L$23,0)</f>
        <v>#N/A</v>
      </c>
      <c r="Q14" s="179" t="str">
        <f>_xlfn.IFNA(INDEX(入力シート!$I$4:$K$23,$P14,1)&amp;INDEX(入力シート!$I$4:$K$23,$P14,3),"－")</f>
        <v>－</v>
      </c>
      <c r="R14" s="180" t="str">
        <f>_xlfn.IFNA(INDEX(入力シート!$J$4:$J$23,$P14,1),"－")</f>
        <v>－</v>
      </c>
      <c r="S14" s="70" t="str">
        <f t="shared" ref="S14:T20" si="0">S13&amp;","&amp;Q14</f>
        <v>選手,－</v>
      </c>
      <c r="T14" s="70" t="str">
        <f t="shared" si="0"/>
        <v>ふりがな,－</v>
      </c>
    </row>
    <row r="15" spans="1:20" ht="14.25">
      <c r="A15" s="175">
        <v>2</v>
      </c>
      <c r="B15" s="177" t="str">
        <f t="shared" ref="B15:B23" si="1">HLOOKUP($G$13,$I$14:$M$23,$A15)</f>
        <v>不参加</v>
      </c>
      <c r="F15" s="194" t="s">
        <v>318</v>
      </c>
      <c r="G15" s="194"/>
      <c r="H15" s="70" t="str">
        <f>IF(G14&lt;&gt;0,入力シート!C13,"なし")</f>
        <v>なし</v>
      </c>
      <c r="I15" s="198" t="s">
        <v>313</v>
      </c>
      <c r="J15" s="199" t="str">
        <f>$M15</f>
        <v>団体,なし</v>
      </c>
      <c r="K15" s="199" t="str">
        <f>$M15</f>
        <v>団体,なし</v>
      </c>
      <c r="L15" s="199" t="str">
        <f>$M15</f>
        <v>団体,なし</v>
      </c>
      <c r="M15" s="200" t="str">
        <f>"団体,"&amp;H14</f>
        <v>団体,なし</v>
      </c>
      <c r="O15" s="84">
        <v>2</v>
      </c>
      <c r="P15" s="161" t="e">
        <f>MATCH($O15,入力シート!$L$4:$L$23,0)</f>
        <v>#N/A</v>
      </c>
      <c r="Q15" s="179" t="str">
        <f>_xlfn.IFNA(INDEX(入力シート!$I$4:$K$23,$P15,1)&amp;INDEX(入力シート!$I$4:$K$23,$P15,3),"－")</f>
        <v>－</v>
      </c>
      <c r="R15" s="180" t="str">
        <f>_xlfn.IFNA(INDEX(入力シート!$J$4:$J$23,$P15,1),"－")</f>
        <v>－</v>
      </c>
      <c r="S15" s="70" t="str">
        <f t="shared" si="0"/>
        <v>選手,－,－</v>
      </c>
      <c r="T15" s="70" t="str">
        <f t="shared" si="0"/>
        <v>ふりがな,－,－</v>
      </c>
    </row>
    <row r="16" spans="1:20" ht="14.25">
      <c r="A16" s="175">
        <v>3</v>
      </c>
      <c r="B16" s="177" t="str">
        <f t="shared" si="1"/>
        <v>－</v>
      </c>
      <c r="F16" s="70" t="s">
        <v>310</v>
      </c>
      <c r="G16" s="187">
        <f>IF(入力シート!C15="",0,1)</f>
        <v>0</v>
      </c>
      <c r="H16" s="175" t="str">
        <f>IF(G16&lt;&gt;0,入力シート!C15,"なし")</f>
        <v>なし</v>
      </c>
      <c r="I16" s="201" t="s">
        <v>322</v>
      </c>
      <c r="J16" s="202" t="str">
        <f t="shared" ref="J16:L19" si="2">$M16</f>
        <v>監督,なし</v>
      </c>
      <c r="K16" s="202" t="str">
        <f t="shared" si="2"/>
        <v>監督,なし</v>
      </c>
      <c r="L16" s="202" t="str">
        <f t="shared" si="2"/>
        <v>監督,なし</v>
      </c>
      <c r="M16" s="203" t="str">
        <f>"監督,"&amp;H15</f>
        <v>監督,なし</v>
      </c>
      <c r="O16" s="84">
        <v>3</v>
      </c>
      <c r="P16" s="161" t="e">
        <f>MATCH($O16,入力シート!$L$4:$L$23,0)</f>
        <v>#N/A</v>
      </c>
      <c r="Q16" s="179" t="str">
        <f>_xlfn.IFNA(INDEX(入力シート!$I$4:$K$23,$P16,1)&amp;INDEX(入力シート!$I$4:$K$23,$P16,3),"－")</f>
        <v>－</v>
      </c>
      <c r="R16" s="180" t="str">
        <f>_xlfn.IFNA(INDEX(入力シート!$J$4:$J$23,$P16,1),"－")</f>
        <v>－</v>
      </c>
      <c r="S16" s="70" t="str">
        <f t="shared" si="0"/>
        <v>選手,－,－,－</v>
      </c>
      <c r="T16" s="70" t="str">
        <f t="shared" si="0"/>
        <v>ふりがな,－,－,－</v>
      </c>
    </row>
    <row r="17" spans="1:22" ht="14.25">
      <c r="A17" s="175">
        <v>4</v>
      </c>
      <c r="B17" s="177" t="str">
        <f t="shared" si="1"/>
        <v>－</v>
      </c>
      <c r="F17" s="192" t="s">
        <v>311</v>
      </c>
      <c r="G17" s="191">
        <f>IF(入力シート!C17="",0,2)</f>
        <v>0</v>
      </c>
      <c r="H17" s="175" t="str">
        <f>IF(G17&lt;&gt;0,入力シート!C17,"なし")</f>
        <v>なし</v>
      </c>
      <c r="I17" s="201" t="s">
        <v>322</v>
      </c>
      <c r="J17" s="202" t="str">
        <f t="shared" si="2"/>
        <v>ふりがな,</v>
      </c>
      <c r="K17" s="202" t="str">
        <f t="shared" si="2"/>
        <v>ふりがな,</v>
      </c>
      <c r="L17" s="202" t="str">
        <f t="shared" si="2"/>
        <v>ふりがな,</v>
      </c>
      <c r="M17" s="203" t="s">
        <v>320</v>
      </c>
      <c r="O17" s="84">
        <v>4</v>
      </c>
      <c r="P17" s="161" t="e">
        <f>MATCH($O17,入力シート!$L$4:$L$23,0)</f>
        <v>#N/A</v>
      </c>
      <c r="Q17" s="179" t="str">
        <f>_xlfn.IFNA(INDEX(入力シート!$I$4:$K$23,$P17,1)&amp;INDEX(入力シート!$I$4:$K$23,$P17,3),"－")</f>
        <v>－</v>
      </c>
      <c r="R17" s="180" t="str">
        <f>_xlfn.IFNA(INDEX(入力シート!$J$4:$J$23,$P17,1),"－")</f>
        <v>－</v>
      </c>
      <c r="S17" s="70" t="str">
        <f t="shared" si="0"/>
        <v>選手,－,－,－,－</v>
      </c>
      <c r="T17" s="70" t="str">
        <f t="shared" si="0"/>
        <v>ふりがな,－,－,－,－</v>
      </c>
    </row>
    <row r="18" spans="1:22" ht="14.25">
      <c r="A18" s="175">
        <v>5</v>
      </c>
      <c r="B18" s="177" t="str">
        <f t="shared" si="1"/>
        <v>－</v>
      </c>
      <c r="F18" s="190" t="s">
        <v>312</v>
      </c>
      <c r="G18" s="187">
        <f>SUM(G16:G17)</f>
        <v>0</v>
      </c>
      <c r="H18" s="175"/>
      <c r="I18" s="201" t="s">
        <v>322</v>
      </c>
      <c r="J18" s="204" t="s">
        <v>293</v>
      </c>
      <c r="K18" s="204" t="str">
        <f t="shared" si="2"/>
        <v>コーチ,なし</v>
      </c>
      <c r="L18" s="204" t="s">
        <v>293</v>
      </c>
      <c r="M18" s="205" t="str">
        <f>"コーチ,"&amp;H16</f>
        <v>コーチ,なし</v>
      </c>
      <c r="O18" s="84">
        <v>5</v>
      </c>
      <c r="P18" s="161" t="e">
        <f>MATCH($O18,入力シート!$L$4:$L$23,0)</f>
        <v>#N/A</v>
      </c>
      <c r="Q18" s="179" t="str">
        <f>_xlfn.IFNA(INDEX(入力シート!$I$4:$K$23,$P18,1)&amp;INDEX(入力シート!$I$4:$K$23,$P18,3),"－")</f>
        <v>－</v>
      </c>
      <c r="R18" s="180" t="str">
        <f>_xlfn.IFNA(INDEX(入力シート!$J$4:$J$23,$P18,1),"－")</f>
        <v>－</v>
      </c>
      <c r="S18" s="70" t="str">
        <f t="shared" si="0"/>
        <v>選手,－,－,－,－,－</v>
      </c>
      <c r="T18" s="70" t="str">
        <f t="shared" si="0"/>
        <v>ふりがな,－,－,－,－,－</v>
      </c>
    </row>
    <row r="19" spans="1:22" ht="14.25">
      <c r="A19" s="175">
        <v>6</v>
      </c>
      <c r="B19" s="177" t="str">
        <f t="shared" si="1"/>
        <v>－</v>
      </c>
      <c r="G19" s="175"/>
      <c r="H19" s="175"/>
      <c r="I19" s="201" t="s">
        <v>322</v>
      </c>
      <c r="J19" s="206" t="str">
        <f>$M20</f>
        <v>選手</v>
      </c>
      <c r="K19" s="204" t="str">
        <f t="shared" si="2"/>
        <v>ふりがな,</v>
      </c>
      <c r="L19" s="206" t="str">
        <f>$M20</f>
        <v>選手</v>
      </c>
      <c r="M19" s="205" t="s">
        <v>323</v>
      </c>
      <c r="O19" s="84">
        <v>6</v>
      </c>
      <c r="P19" s="161" t="e">
        <f>MATCH($O19,入力シート!$L$4:$L$23,0)</f>
        <v>#N/A</v>
      </c>
      <c r="Q19" s="179" t="str">
        <f>_xlfn.IFNA(INDEX(入力シート!$I$4:$K$23,$P19,1)&amp;INDEX(入力シート!$I$4:$K$23,$P19,3),"－")</f>
        <v>－</v>
      </c>
      <c r="R19" s="180" t="str">
        <f>_xlfn.IFNA(INDEX(入力シート!$J$4:$J$23,$P19,1),"－")</f>
        <v>－</v>
      </c>
      <c r="S19" s="70" t="str">
        <f t="shared" si="0"/>
        <v>選手,－,－,－,－,－,－</v>
      </c>
      <c r="T19" s="70" t="str">
        <f t="shared" si="0"/>
        <v>ふりがな,－,－,－,－,－,－</v>
      </c>
    </row>
    <row r="20" spans="1:22" ht="14.25">
      <c r="A20" s="175">
        <v>7</v>
      </c>
      <c r="B20" s="177" t="str">
        <f t="shared" si="1"/>
        <v>－</v>
      </c>
      <c r="G20" s="175"/>
      <c r="H20" s="175"/>
      <c r="I20" s="201" t="s">
        <v>322</v>
      </c>
      <c r="J20" s="206" t="str">
        <f>$M21</f>
        <v>ふりがな</v>
      </c>
      <c r="K20" s="206" t="str">
        <f>$M20</f>
        <v>選手</v>
      </c>
      <c r="L20" s="206" t="str">
        <f>$M21</f>
        <v>ふりがな</v>
      </c>
      <c r="M20" s="207" t="str">
        <f>Q21</f>
        <v>選手</v>
      </c>
      <c r="O20" s="196">
        <v>7</v>
      </c>
      <c r="P20" s="161" t="e">
        <f>MATCH($O20,入力シート!$L$4:$L$23,0)</f>
        <v>#N/A</v>
      </c>
      <c r="Q20" s="179" t="str">
        <f>_xlfn.IFNA(INDEX(入力シート!$I$4:$K$23,$P20,1)&amp;INDEX(入力シート!$I$4:$K$23,$P20,3),"－")</f>
        <v>－</v>
      </c>
      <c r="R20" s="180" t="str">
        <f>_xlfn.IFNA(INDEX(入力シート!$J$4:$J$23,$P20,1),"－")</f>
        <v>－</v>
      </c>
      <c r="S20" s="70" t="str">
        <f t="shared" si="0"/>
        <v>選手,－,－,－,－,－,－,－</v>
      </c>
      <c r="T20" s="70" t="str">
        <f t="shared" si="0"/>
        <v>ふりがな,－,－,－,－,－,－,－</v>
      </c>
    </row>
    <row r="21" spans="1:22" ht="14.25">
      <c r="A21" s="175">
        <v>8</v>
      </c>
      <c r="B21" s="177" t="str">
        <f t="shared" si="1"/>
        <v>－</v>
      </c>
      <c r="G21" s="175"/>
      <c r="H21" s="175"/>
      <c r="I21" s="201" t="s">
        <v>322</v>
      </c>
      <c r="J21" s="208" t="s">
        <v>294</v>
      </c>
      <c r="K21" s="206" t="str">
        <f>$M21</f>
        <v>ふりがな</v>
      </c>
      <c r="L21" s="208" t="str">
        <f>$M22</f>
        <v>ﾏﾈｰｼﾞｬｰ,なし</v>
      </c>
      <c r="M21" s="207" t="str">
        <f>Q22</f>
        <v>ふりがな</v>
      </c>
      <c r="O21" s="188">
        <f>7-COUNTIF(Q14:Q20,"－")</f>
        <v>0</v>
      </c>
      <c r="P21" s="161">
        <f>LEN(S20)</f>
        <v>16</v>
      </c>
      <c r="Q21" s="197" t="str">
        <f>IF(O21=7,S20,LEFT(S20,P21-(7-O21)*2))</f>
        <v>選手</v>
      </c>
      <c r="R21" s="180"/>
    </row>
    <row r="22" spans="1:22" ht="14.25">
      <c r="A22" s="175">
        <v>9</v>
      </c>
      <c r="B22" s="177" t="str">
        <f t="shared" si="1"/>
        <v>－</v>
      </c>
      <c r="G22" s="175"/>
      <c r="H22" s="175"/>
      <c r="I22" s="201" t="s">
        <v>322</v>
      </c>
      <c r="J22" s="209" t="s">
        <v>322</v>
      </c>
      <c r="K22" s="208" t="s">
        <v>294</v>
      </c>
      <c r="L22" s="208" t="str">
        <f>$M23</f>
        <v>ふりがな,</v>
      </c>
      <c r="M22" s="210" t="str">
        <f>"ﾏﾈｰｼﾞｬｰ,"&amp;H17</f>
        <v>ﾏﾈｰｼﾞｬｰ,なし</v>
      </c>
      <c r="O22" s="178"/>
      <c r="P22" s="161">
        <f>LEN(T20)</f>
        <v>18</v>
      </c>
      <c r="Q22" s="197" t="str">
        <f>IF(O21=7,T20,LEFT(T20,P22-(7-O21)*2))</f>
        <v>ふりがな</v>
      </c>
      <c r="R22" s="180"/>
    </row>
    <row r="23" spans="1:22">
      <c r="A23" s="175">
        <v>10</v>
      </c>
      <c r="B23" s="177" t="str">
        <f t="shared" si="1"/>
        <v>－</v>
      </c>
      <c r="G23" s="175"/>
      <c r="H23" s="175"/>
      <c r="I23" s="211" t="s">
        <v>322</v>
      </c>
      <c r="J23" s="212" t="s">
        <v>322</v>
      </c>
      <c r="K23" s="212" t="s">
        <v>322</v>
      </c>
      <c r="L23" s="212" t="s">
        <v>322</v>
      </c>
      <c r="M23" s="213" t="s">
        <v>323</v>
      </c>
      <c r="R23" s="172"/>
      <c r="U23" s="28"/>
      <c r="V23" s="28"/>
    </row>
    <row r="24" spans="1:22">
      <c r="B24" s="177"/>
      <c r="O24" s="174" t="s">
        <v>299</v>
      </c>
      <c r="U24" s="28"/>
      <c r="V24" s="28"/>
    </row>
    <row r="25" spans="1:22">
      <c r="B25" s="71" t="s">
        <v>298</v>
      </c>
      <c r="F25" s="70" t="s">
        <v>308</v>
      </c>
      <c r="G25" s="188">
        <f>IF(G26=0,1,G30+2)</f>
        <v>1</v>
      </c>
      <c r="J25" s="70" t="s">
        <v>314</v>
      </c>
      <c r="K25" s="70" t="s">
        <v>315</v>
      </c>
      <c r="L25" s="70" t="s">
        <v>316</v>
      </c>
      <c r="M25" s="70" t="s">
        <v>317</v>
      </c>
      <c r="O25" s="174" t="s">
        <v>298</v>
      </c>
      <c r="P25" s="187"/>
      <c r="S25" s="70" t="s">
        <v>324</v>
      </c>
      <c r="T25" s="70" t="s">
        <v>325</v>
      </c>
      <c r="U25" s="28"/>
      <c r="V25" s="28"/>
    </row>
    <row r="26" spans="1:22" ht="14.25">
      <c r="B26" s="177"/>
      <c r="F26" s="192" t="s">
        <v>309</v>
      </c>
      <c r="G26" s="191">
        <f>IF(COUNTA(入力シート!$R$4:$R$23)=0,0,1)</f>
        <v>0</v>
      </c>
      <c r="H26" s="175" t="str">
        <f>IF(G26&lt;&gt;0,入力シート!$T$1,"なし")</f>
        <v>なし</v>
      </c>
      <c r="I26" s="193">
        <v>1</v>
      </c>
      <c r="J26" s="193">
        <v>2</v>
      </c>
      <c r="K26" s="193">
        <v>3</v>
      </c>
      <c r="L26" s="193">
        <v>4</v>
      </c>
      <c r="M26" s="193">
        <v>5</v>
      </c>
      <c r="O26" s="195">
        <v>1</v>
      </c>
      <c r="P26" s="161" t="e">
        <f>MATCH($O14,入力シート!$R$4:$R$23,0)</f>
        <v>#N/A</v>
      </c>
      <c r="Q26" s="179" t="str">
        <f>_xlfn.IFNA(INDEX(入力シート!$O$4:$Q$23,$P26,1)&amp;INDEX(入力シート!$O$4:$Q$23,$P26,3),"－")</f>
        <v>－</v>
      </c>
      <c r="R26" s="180" t="str">
        <f>_xlfn.IFNA(INDEX(入力シート!$P$4:$P$23,$P26,1),"－")</f>
        <v>－</v>
      </c>
      <c r="S26" s="70" t="str">
        <f t="shared" ref="S26:T32" si="3">S25&amp;","&amp;Q26</f>
        <v>選手,－</v>
      </c>
      <c r="T26" s="70" t="str">
        <f t="shared" si="3"/>
        <v>ふりがな,－</v>
      </c>
      <c r="U26" s="28"/>
      <c r="V26" s="28"/>
    </row>
    <row r="27" spans="1:22" ht="14.25">
      <c r="A27" s="175">
        <v>2</v>
      </c>
      <c r="B27" s="177" t="str">
        <f t="shared" ref="B27:B35" si="4">HLOOKUP($G$25,$I$26:$M$35,$A27)</f>
        <v>不参加</v>
      </c>
      <c r="F27" s="194" t="s">
        <v>318</v>
      </c>
      <c r="G27" s="194"/>
      <c r="H27" s="70" t="str">
        <f>IF(G26&lt;&gt;0,入力シート!E13,"なし")</f>
        <v>なし</v>
      </c>
      <c r="I27" s="198" t="s">
        <v>313</v>
      </c>
      <c r="J27" s="199" t="str">
        <f>$M27</f>
        <v>団体,なし</v>
      </c>
      <c r="K27" s="199" t="str">
        <f>$M27</f>
        <v>団体,なし</v>
      </c>
      <c r="L27" s="199" t="str">
        <f>$M27</f>
        <v>団体,なし</v>
      </c>
      <c r="M27" s="200" t="str">
        <f>"団体,"&amp;H26</f>
        <v>団体,なし</v>
      </c>
      <c r="O27" s="84">
        <v>2</v>
      </c>
      <c r="P27" s="161" t="e">
        <f>MATCH($O15,入力シート!$R$4:$R$23,0)</f>
        <v>#N/A</v>
      </c>
      <c r="Q27" s="179" t="str">
        <f>_xlfn.IFNA(INDEX(入力シート!$O$4:$Q$23,$P27,1)&amp;INDEX(入力シート!$O$4:$Q$23,$P27,3),"－")</f>
        <v>－</v>
      </c>
      <c r="R27" s="180" t="str">
        <f>_xlfn.IFNA(INDEX(入力シート!$P$4:$P$23,$P27,1),"－")</f>
        <v>－</v>
      </c>
      <c r="S27" s="70" t="str">
        <f t="shared" si="3"/>
        <v>選手,－,－</v>
      </c>
      <c r="T27" s="70" t="str">
        <f t="shared" si="3"/>
        <v>ふりがな,－,－</v>
      </c>
      <c r="U27" s="28"/>
      <c r="V27" s="28"/>
    </row>
    <row r="28" spans="1:22" ht="14.25">
      <c r="A28" s="175">
        <v>3</v>
      </c>
      <c r="B28" s="177" t="str">
        <f t="shared" si="4"/>
        <v>－</v>
      </c>
      <c r="F28" s="70" t="s">
        <v>310</v>
      </c>
      <c r="G28" s="187">
        <f>IF(入力シート!E15="",0,1)</f>
        <v>0</v>
      </c>
      <c r="H28" s="175" t="str">
        <f>IF(G28&lt;&gt;0,入力シート!E15,"なし")</f>
        <v>なし</v>
      </c>
      <c r="I28" s="201" t="s">
        <v>322</v>
      </c>
      <c r="J28" s="202" t="str">
        <f t="shared" ref="J28:L31" si="5">$M28</f>
        <v>監督,なし</v>
      </c>
      <c r="K28" s="202" t="str">
        <f t="shared" si="5"/>
        <v>監督,なし</v>
      </c>
      <c r="L28" s="202" t="str">
        <f t="shared" si="5"/>
        <v>監督,なし</v>
      </c>
      <c r="M28" s="203" t="str">
        <f>"監督,"&amp;H27</f>
        <v>監督,なし</v>
      </c>
      <c r="O28" s="84">
        <v>3</v>
      </c>
      <c r="P28" s="161" t="e">
        <f>MATCH($O16,入力シート!$R$4:$R$23,0)</f>
        <v>#N/A</v>
      </c>
      <c r="Q28" s="179" t="str">
        <f>_xlfn.IFNA(INDEX(入力シート!$O$4:$Q$23,$P28,1)&amp;INDEX(入力シート!$O$4:$Q$23,$P28,3),"－")</f>
        <v>－</v>
      </c>
      <c r="R28" s="180" t="str">
        <f>_xlfn.IFNA(INDEX(入力シート!$P$4:$P$23,$P28,1),"－")</f>
        <v>－</v>
      </c>
      <c r="S28" s="70" t="str">
        <f t="shared" si="3"/>
        <v>選手,－,－,－</v>
      </c>
      <c r="T28" s="70" t="str">
        <f t="shared" si="3"/>
        <v>ふりがな,－,－,－</v>
      </c>
      <c r="U28" s="28"/>
      <c r="V28" s="28"/>
    </row>
    <row r="29" spans="1:22" ht="14.25">
      <c r="A29" s="175">
        <v>4</v>
      </c>
      <c r="B29" s="177" t="str">
        <f t="shared" si="4"/>
        <v>－</v>
      </c>
      <c r="F29" s="192" t="s">
        <v>311</v>
      </c>
      <c r="G29" s="191">
        <f>IF(入力シート!E17="",0,2)</f>
        <v>0</v>
      </c>
      <c r="H29" s="175" t="str">
        <f>IF(G29&lt;&gt;0,入力シート!E17,"なし")</f>
        <v>なし</v>
      </c>
      <c r="I29" s="201" t="s">
        <v>322</v>
      </c>
      <c r="J29" s="202" t="str">
        <f t="shared" si="5"/>
        <v>ふりがな,</v>
      </c>
      <c r="K29" s="202" t="str">
        <f t="shared" si="5"/>
        <v>ふりがな,</v>
      </c>
      <c r="L29" s="202" t="str">
        <f t="shared" si="5"/>
        <v>ふりがな,</v>
      </c>
      <c r="M29" s="203" t="s">
        <v>320</v>
      </c>
      <c r="O29" s="84">
        <v>4</v>
      </c>
      <c r="P29" s="161" t="e">
        <f>MATCH($O17,入力シート!$R$4:$R$23,0)</f>
        <v>#N/A</v>
      </c>
      <c r="Q29" s="179" t="str">
        <f>_xlfn.IFNA(INDEX(入力シート!$O$4:$Q$23,$P29,1)&amp;INDEX(入力シート!$O$4:$Q$23,$P29,3),"－")</f>
        <v>－</v>
      </c>
      <c r="R29" s="180" t="str">
        <f>_xlfn.IFNA(INDEX(入力シート!$P$4:$P$23,$P29,1),"－")</f>
        <v>－</v>
      </c>
      <c r="S29" s="70" t="str">
        <f t="shared" si="3"/>
        <v>選手,－,－,－,－</v>
      </c>
      <c r="T29" s="70" t="str">
        <f t="shared" si="3"/>
        <v>ふりがな,－,－,－,－</v>
      </c>
      <c r="U29" s="178"/>
      <c r="V29" s="178"/>
    </row>
    <row r="30" spans="1:22" ht="14.25">
      <c r="A30" s="175">
        <v>5</v>
      </c>
      <c r="B30" s="177" t="str">
        <f t="shared" si="4"/>
        <v>－</v>
      </c>
      <c r="F30" s="190" t="s">
        <v>312</v>
      </c>
      <c r="G30" s="187">
        <f>SUM(G28:G29)</f>
        <v>0</v>
      </c>
      <c r="H30" s="175"/>
      <c r="I30" s="201" t="s">
        <v>322</v>
      </c>
      <c r="J30" s="204" t="s">
        <v>310</v>
      </c>
      <c r="K30" s="204" t="str">
        <f t="shared" si="5"/>
        <v>コーチ,なし</v>
      </c>
      <c r="L30" s="204" t="s">
        <v>310</v>
      </c>
      <c r="M30" s="205" t="str">
        <f>"コーチ,"&amp;H28</f>
        <v>コーチ,なし</v>
      </c>
      <c r="O30" s="84">
        <v>5</v>
      </c>
      <c r="P30" s="161" t="e">
        <f>MATCH($O18,入力シート!$R$4:$R$23,0)</f>
        <v>#N/A</v>
      </c>
      <c r="Q30" s="179" t="str">
        <f>_xlfn.IFNA(INDEX(入力シート!$O$4:$Q$23,$P30,1)&amp;INDEX(入力シート!$O$4:$Q$23,$P30,3),"－")</f>
        <v>－</v>
      </c>
      <c r="R30" s="180" t="str">
        <f>_xlfn.IFNA(INDEX(入力シート!$P$4:$P$23,$P30,1),"－")</f>
        <v>－</v>
      </c>
      <c r="S30" s="70" t="str">
        <f t="shared" si="3"/>
        <v>選手,－,－,－,－,－</v>
      </c>
      <c r="T30" s="70" t="str">
        <f t="shared" si="3"/>
        <v>ふりがな,－,－,－,－,－</v>
      </c>
    </row>
    <row r="31" spans="1:22" ht="14.25">
      <c r="A31" s="175">
        <v>6</v>
      </c>
      <c r="B31" s="177" t="str">
        <f t="shared" si="4"/>
        <v>－</v>
      </c>
      <c r="G31" s="175"/>
      <c r="H31" s="175"/>
      <c r="I31" s="201" t="s">
        <v>322</v>
      </c>
      <c r="J31" s="206" t="str">
        <f>$M32</f>
        <v>選手</v>
      </c>
      <c r="K31" s="204" t="str">
        <f t="shared" si="5"/>
        <v>ふりがな,</v>
      </c>
      <c r="L31" s="206" t="str">
        <f>$M32</f>
        <v>選手</v>
      </c>
      <c r="M31" s="205" t="s">
        <v>319</v>
      </c>
      <c r="O31" s="84">
        <v>6</v>
      </c>
      <c r="P31" s="161" t="e">
        <f>MATCH($O19,入力シート!$R$4:$R$23,0)</f>
        <v>#N/A</v>
      </c>
      <c r="Q31" s="179" t="str">
        <f>_xlfn.IFNA(INDEX(入力シート!$O$4:$Q$23,$P31,1)&amp;INDEX(入力シート!$O$4:$Q$23,$P31,3),"－")</f>
        <v>－</v>
      </c>
      <c r="R31" s="180" t="str">
        <f>_xlfn.IFNA(INDEX(入力シート!$P$4:$P$23,$P31,1),"－")</f>
        <v>－</v>
      </c>
      <c r="S31" s="70" t="str">
        <f t="shared" si="3"/>
        <v>選手,－,－,－,－,－,－</v>
      </c>
      <c r="T31" s="70" t="str">
        <f t="shared" si="3"/>
        <v>ふりがな,－,－,－,－,－,－</v>
      </c>
    </row>
    <row r="32" spans="1:22" ht="14.25">
      <c r="A32" s="175">
        <v>7</v>
      </c>
      <c r="B32" s="177" t="str">
        <f t="shared" si="4"/>
        <v>－</v>
      </c>
      <c r="G32" s="175"/>
      <c r="H32" s="175"/>
      <c r="I32" s="201" t="s">
        <v>322</v>
      </c>
      <c r="J32" s="206" t="str">
        <f>$M33</f>
        <v>ふりがな</v>
      </c>
      <c r="K32" s="206" t="str">
        <f>$M32</f>
        <v>選手</v>
      </c>
      <c r="L32" s="206" t="str">
        <f>$M33</f>
        <v>ふりがな</v>
      </c>
      <c r="M32" s="207" t="str">
        <f>Q33</f>
        <v>選手</v>
      </c>
      <c r="O32" s="196">
        <v>7</v>
      </c>
      <c r="P32" s="161" t="e">
        <f>MATCH($O20,入力シート!$R$4:$R$23,0)</f>
        <v>#N/A</v>
      </c>
      <c r="Q32" s="179" t="str">
        <f>_xlfn.IFNA(INDEX(入力シート!$O$4:$Q$23,$P32,1)&amp;INDEX(入力シート!$O$4:$Q$23,$P32,3),"－")</f>
        <v>－</v>
      </c>
      <c r="R32" s="180" t="str">
        <f>_xlfn.IFNA(INDEX(入力シート!$P$4:$P$23,$P32,1),"－")</f>
        <v>－</v>
      </c>
      <c r="S32" s="70" t="str">
        <f t="shared" si="3"/>
        <v>選手,－,－,－,－,－,－,－</v>
      </c>
      <c r="T32" s="70" t="str">
        <f t="shared" si="3"/>
        <v>ふりがな,－,－,－,－,－,－,－</v>
      </c>
    </row>
    <row r="33" spans="1:20" ht="14.25">
      <c r="A33" s="175">
        <v>8</v>
      </c>
      <c r="B33" s="177" t="str">
        <f t="shared" si="4"/>
        <v>－</v>
      </c>
      <c r="G33" s="175"/>
      <c r="H33" s="175"/>
      <c r="I33" s="201" t="s">
        <v>322</v>
      </c>
      <c r="J33" s="208" t="s">
        <v>321</v>
      </c>
      <c r="K33" s="206" t="str">
        <f>$M33</f>
        <v>ふりがな</v>
      </c>
      <c r="L33" s="208" t="str">
        <f>$M34</f>
        <v>ﾏﾈｰｼﾞｬｰ,なし</v>
      </c>
      <c r="M33" s="207" t="str">
        <f>Q34</f>
        <v>ふりがな</v>
      </c>
      <c r="O33" s="188">
        <f>7-COUNTIF(Q26:Q32,"－")</f>
        <v>0</v>
      </c>
      <c r="P33" s="161">
        <f>LEN(S32)</f>
        <v>16</v>
      </c>
      <c r="Q33" s="197" t="str">
        <f>IF(O33=7,S32,LEFT(S32,P33-(7-O33)*2))</f>
        <v>選手</v>
      </c>
      <c r="R33" s="180"/>
    </row>
    <row r="34" spans="1:20" ht="14.25">
      <c r="A34" s="175">
        <v>9</v>
      </c>
      <c r="B34" s="177" t="str">
        <f t="shared" si="4"/>
        <v>－</v>
      </c>
      <c r="G34" s="175"/>
      <c r="H34" s="175"/>
      <c r="I34" s="201" t="s">
        <v>322</v>
      </c>
      <c r="J34" s="209" t="s">
        <v>322</v>
      </c>
      <c r="K34" s="208" t="s">
        <v>321</v>
      </c>
      <c r="L34" s="208" t="str">
        <f>$M35</f>
        <v>ふりがな,</v>
      </c>
      <c r="M34" s="210" t="str">
        <f>"ﾏﾈｰｼﾞｬｰ,"&amp;H29</f>
        <v>ﾏﾈｰｼﾞｬｰ,なし</v>
      </c>
      <c r="P34" s="161">
        <f>LEN(T32)</f>
        <v>18</v>
      </c>
      <c r="Q34" s="197" t="str">
        <f>IF(O33=7,T32,LEFT(T32,P34-(7-O33)*2))</f>
        <v>ふりがな</v>
      </c>
    </row>
    <row r="35" spans="1:20">
      <c r="A35" s="175">
        <v>10</v>
      </c>
      <c r="B35" s="177" t="str">
        <f t="shared" si="4"/>
        <v>－</v>
      </c>
      <c r="G35" s="175"/>
      <c r="H35" s="175"/>
      <c r="I35" s="211" t="s">
        <v>322</v>
      </c>
      <c r="J35" s="212" t="s">
        <v>322</v>
      </c>
      <c r="K35" s="212" t="s">
        <v>322</v>
      </c>
      <c r="L35" s="212" t="s">
        <v>322</v>
      </c>
      <c r="M35" s="213" t="s">
        <v>319</v>
      </c>
    </row>
    <row r="36" spans="1:20">
      <c r="P36" s="28"/>
      <c r="Q36" s="28"/>
      <c r="R36" s="28"/>
      <c r="S36" s="28"/>
      <c r="T36" s="28"/>
    </row>
    <row r="37" spans="1:20">
      <c r="O37" s="28"/>
      <c r="P37" s="28"/>
      <c r="Q37" s="28"/>
      <c r="R37" s="28"/>
      <c r="S37" s="28"/>
    </row>
    <row r="38" spans="1:20">
      <c r="O38" s="28"/>
      <c r="P38" s="28"/>
      <c r="Q38" s="28"/>
      <c r="R38" s="28"/>
      <c r="S38" s="28"/>
    </row>
    <row r="39" spans="1:20">
      <c r="O39" s="28"/>
      <c r="P39" s="28"/>
      <c r="Q39" s="28"/>
      <c r="R39" s="28"/>
      <c r="S39" s="28"/>
    </row>
    <row r="40" spans="1:20">
      <c r="O40" s="28"/>
      <c r="P40" s="28"/>
      <c r="Q40" s="28"/>
      <c r="R40" s="28"/>
      <c r="S40" s="28"/>
    </row>
    <row r="41" spans="1:20">
      <c r="O41" s="28"/>
      <c r="P41" s="28"/>
      <c r="Q41" s="28"/>
      <c r="R41" s="28"/>
      <c r="S41" s="28"/>
    </row>
    <row r="42" spans="1:20">
      <c r="O42" s="178"/>
      <c r="P42" s="178"/>
      <c r="Q42" s="178"/>
      <c r="R42" s="178"/>
      <c r="S42" s="178"/>
    </row>
  </sheetData>
  <phoneticPr fontId="1"/>
  <conditionalFormatting sqref="B25">
    <cfRule type="containsBlanks" dxfId="1" priority="2">
      <formula>LEN(TRIM(B25))=0</formula>
    </cfRule>
  </conditionalFormatting>
  <conditionalFormatting sqref="B27:B35 B15:B23">
    <cfRule type="cellIs" dxfId="0" priority="1" operator="notEqual">
      <formula>"－"</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O24"/>
  <sheetViews>
    <sheetView topLeftCell="A22" zoomScale="106" zoomScaleNormal="106" workbookViewId="0">
      <selection activeCell="K20" sqref="K20"/>
    </sheetView>
  </sheetViews>
  <sheetFormatPr defaultRowHeight="18.75"/>
  <cols>
    <col min="1" max="1" width="5.75" bestFit="1" customWidth="1"/>
    <col min="2" max="2" width="19.5" bestFit="1" customWidth="1"/>
    <col min="3" max="3" width="11.75" bestFit="1" customWidth="1"/>
    <col min="4" max="4" width="30.75" bestFit="1" customWidth="1"/>
    <col min="5" max="5" width="18.875" bestFit="1" customWidth="1"/>
    <col min="6" max="6" width="6.75" bestFit="1" customWidth="1"/>
    <col min="7" max="7" width="13.375" bestFit="1" customWidth="1"/>
    <col min="8" max="8" width="11.25" bestFit="1" customWidth="1"/>
    <col min="12" max="12" width="5.5" bestFit="1" customWidth="1"/>
    <col min="13" max="13" width="9.25" bestFit="1" customWidth="1"/>
    <col min="14" max="14" width="12.75" bestFit="1" customWidth="1"/>
    <col min="15" max="15" width="14.375" bestFit="1" customWidth="1"/>
  </cols>
  <sheetData>
    <row r="1" spans="1:15">
      <c r="A1" t="s">
        <v>219</v>
      </c>
      <c r="J1" t="s">
        <v>220</v>
      </c>
    </row>
    <row r="2" spans="1:15">
      <c r="A2" s="78" t="s">
        <v>217</v>
      </c>
      <c r="B2" s="78" t="s">
        <v>180</v>
      </c>
      <c r="C2" s="78" t="s">
        <v>181</v>
      </c>
      <c r="D2" s="78" t="s">
        <v>182</v>
      </c>
      <c r="E2" s="78" t="s">
        <v>183</v>
      </c>
      <c r="F2" s="78" t="s">
        <v>213</v>
      </c>
      <c r="G2" s="78" t="s">
        <v>214</v>
      </c>
      <c r="H2" s="78" t="s">
        <v>215</v>
      </c>
      <c r="I2" s="25"/>
      <c r="J2" s="97" t="s">
        <v>216</v>
      </c>
      <c r="K2" s="97" t="s">
        <v>218</v>
      </c>
      <c r="L2" s="97" t="s">
        <v>221</v>
      </c>
      <c r="M2" s="82" t="s">
        <v>124</v>
      </c>
      <c r="N2" s="80" t="s">
        <v>125</v>
      </c>
      <c r="O2" s="79" t="s">
        <v>126</v>
      </c>
    </row>
    <row r="3" spans="1:15" ht="18.75" customHeight="1">
      <c r="A3" s="100"/>
      <c r="B3" s="124"/>
      <c r="C3" s="124"/>
      <c r="D3" s="124"/>
      <c r="E3" s="124"/>
      <c r="F3" s="124"/>
      <c r="G3" s="124"/>
      <c r="H3" s="124"/>
      <c r="I3" s="25"/>
      <c r="J3" s="81"/>
      <c r="K3" s="91"/>
      <c r="L3" s="83"/>
      <c r="M3" s="83"/>
      <c r="N3" s="91"/>
      <c r="O3" s="88"/>
    </row>
    <row r="4" spans="1:15">
      <c r="A4" s="48">
        <v>1</v>
      </c>
      <c r="B4" s="75" t="s">
        <v>34</v>
      </c>
      <c r="C4" s="76" t="s">
        <v>368</v>
      </c>
      <c r="D4" s="73" t="s">
        <v>222</v>
      </c>
      <c r="E4" s="73" t="s">
        <v>35</v>
      </c>
      <c r="F4" s="74">
        <v>101</v>
      </c>
      <c r="G4" s="73" t="s">
        <v>36</v>
      </c>
      <c r="H4" s="73" t="s">
        <v>37</v>
      </c>
      <c r="I4" s="25"/>
      <c r="J4" s="95" t="s">
        <v>184</v>
      </c>
      <c r="K4" s="94" t="s">
        <v>128</v>
      </c>
      <c r="L4" s="86">
        <v>3</v>
      </c>
      <c r="M4" s="84">
        <v>1</v>
      </c>
      <c r="N4" s="92" t="s">
        <v>168</v>
      </c>
      <c r="O4" s="89" t="s">
        <v>133</v>
      </c>
    </row>
    <row r="5" spans="1:15">
      <c r="A5" s="48">
        <v>2</v>
      </c>
      <c r="B5" s="75" t="s">
        <v>38</v>
      </c>
      <c r="C5" s="76" t="s">
        <v>369</v>
      </c>
      <c r="D5" s="73" t="s">
        <v>223</v>
      </c>
      <c r="E5" s="73" t="s">
        <v>39</v>
      </c>
      <c r="F5" s="74">
        <v>201</v>
      </c>
      <c r="G5" s="73" t="s">
        <v>40</v>
      </c>
      <c r="H5" s="73" t="s">
        <v>41</v>
      </c>
      <c r="I5" s="25"/>
      <c r="J5" s="96" t="s">
        <v>185</v>
      </c>
      <c r="K5" s="85" t="s">
        <v>130</v>
      </c>
      <c r="L5" s="86">
        <v>2</v>
      </c>
      <c r="M5" s="84">
        <v>2</v>
      </c>
      <c r="N5" s="92" t="s">
        <v>169</v>
      </c>
      <c r="O5" s="89" t="s">
        <v>135</v>
      </c>
    </row>
    <row r="6" spans="1:15">
      <c r="A6" s="48">
        <v>3</v>
      </c>
      <c r="B6" s="75" t="s">
        <v>43</v>
      </c>
      <c r="C6" s="76" t="s">
        <v>379</v>
      </c>
      <c r="D6" s="73" t="s">
        <v>224</v>
      </c>
      <c r="E6" s="73" t="s">
        <v>44</v>
      </c>
      <c r="F6" s="74">
        <v>301</v>
      </c>
      <c r="G6" s="73" t="s">
        <v>45</v>
      </c>
      <c r="H6" s="73" t="s">
        <v>46</v>
      </c>
      <c r="I6" s="25"/>
      <c r="J6" s="22"/>
      <c r="K6" s="33"/>
      <c r="L6" s="87">
        <v>1</v>
      </c>
      <c r="M6" s="84">
        <v>3</v>
      </c>
      <c r="N6" s="92" t="s">
        <v>170</v>
      </c>
      <c r="O6" s="89" t="s">
        <v>137</v>
      </c>
    </row>
    <row r="7" spans="1:15">
      <c r="A7" s="48">
        <v>4</v>
      </c>
      <c r="B7" s="75" t="s">
        <v>48</v>
      </c>
      <c r="C7" s="76" t="s">
        <v>344</v>
      </c>
      <c r="D7" s="73" t="s">
        <v>225</v>
      </c>
      <c r="E7" s="73" t="s">
        <v>49</v>
      </c>
      <c r="F7" s="74">
        <v>401</v>
      </c>
      <c r="G7" s="73" t="s">
        <v>50</v>
      </c>
      <c r="H7" s="73" t="s">
        <v>51</v>
      </c>
      <c r="I7" s="25"/>
      <c r="M7" s="84">
        <v>4</v>
      </c>
      <c r="N7" s="92" t="s">
        <v>171</v>
      </c>
      <c r="O7" s="89" t="s">
        <v>139</v>
      </c>
    </row>
    <row r="8" spans="1:15">
      <c r="A8" s="48">
        <v>5</v>
      </c>
      <c r="B8" s="75" t="s">
        <v>53</v>
      </c>
      <c r="C8" s="76" t="s">
        <v>370</v>
      </c>
      <c r="D8" s="73" t="s">
        <v>226</v>
      </c>
      <c r="E8" s="73" t="s">
        <v>54</v>
      </c>
      <c r="F8" s="74">
        <v>501</v>
      </c>
      <c r="G8" s="73" t="s">
        <v>55</v>
      </c>
      <c r="H8" s="73" t="s">
        <v>56</v>
      </c>
      <c r="I8" s="25"/>
      <c r="M8" s="84">
        <v>5</v>
      </c>
      <c r="N8" s="92" t="s">
        <v>172</v>
      </c>
      <c r="O8" s="89" t="s">
        <v>141</v>
      </c>
    </row>
    <row r="9" spans="1:15" ht="18.75" customHeight="1">
      <c r="A9" s="48">
        <v>6</v>
      </c>
      <c r="B9" s="75" t="s">
        <v>58</v>
      </c>
      <c r="C9" s="76" t="s">
        <v>59</v>
      </c>
      <c r="D9" s="73" t="s">
        <v>227</v>
      </c>
      <c r="E9" s="73" t="s">
        <v>60</v>
      </c>
      <c r="F9" s="74">
        <v>601</v>
      </c>
      <c r="G9" s="73" t="s">
        <v>61</v>
      </c>
      <c r="H9" s="73" t="s">
        <v>62</v>
      </c>
      <c r="I9" s="25"/>
      <c r="M9" s="84">
        <v>6</v>
      </c>
      <c r="N9" s="92" t="s">
        <v>173</v>
      </c>
      <c r="O9" s="90" t="s">
        <v>143</v>
      </c>
    </row>
    <row r="10" spans="1:15" ht="19.5" customHeight="1">
      <c r="A10" s="48">
        <v>7</v>
      </c>
      <c r="B10" s="75" t="s">
        <v>64</v>
      </c>
      <c r="C10" s="76" t="s">
        <v>371</v>
      </c>
      <c r="D10" s="73" t="s">
        <v>228</v>
      </c>
      <c r="E10" s="73" t="s">
        <v>65</v>
      </c>
      <c r="F10" s="74">
        <v>701</v>
      </c>
      <c r="G10" s="73" t="s">
        <v>66</v>
      </c>
      <c r="H10" s="73" t="s">
        <v>67</v>
      </c>
      <c r="I10" s="25"/>
      <c r="M10" s="84">
        <v>7</v>
      </c>
      <c r="N10" s="92" t="s">
        <v>174</v>
      </c>
    </row>
    <row r="11" spans="1:15" ht="18.75" customHeight="1">
      <c r="A11" s="48">
        <v>8</v>
      </c>
      <c r="B11" s="75" t="s">
        <v>70</v>
      </c>
      <c r="C11" s="76" t="s">
        <v>380</v>
      </c>
      <c r="D11" s="73" t="s">
        <v>72</v>
      </c>
      <c r="E11" s="73" t="s">
        <v>73</v>
      </c>
      <c r="F11" s="74">
        <v>801</v>
      </c>
      <c r="G11" s="73" t="s">
        <v>74</v>
      </c>
      <c r="H11" s="73" t="s">
        <v>75</v>
      </c>
      <c r="I11" s="25"/>
      <c r="M11" s="85" t="s">
        <v>146</v>
      </c>
      <c r="N11" s="92" t="s">
        <v>175</v>
      </c>
    </row>
    <row r="12" spans="1:15">
      <c r="A12" s="48">
        <v>9</v>
      </c>
      <c r="B12" s="75" t="s">
        <v>76</v>
      </c>
      <c r="C12" s="76" t="s">
        <v>372</v>
      </c>
      <c r="D12" s="73" t="s">
        <v>229</v>
      </c>
      <c r="E12" s="73" t="s">
        <v>77</v>
      </c>
      <c r="F12" s="74">
        <v>901</v>
      </c>
      <c r="G12" s="73" t="s">
        <v>78</v>
      </c>
      <c r="H12" s="73" t="s">
        <v>79</v>
      </c>
      <c r="I12" s="25"/>
      <c r="N12" s="92" t="s">
        <v>176</v>
      </c>
    </row>
    <row r="13" spans="1:15">
      <c r="A13" s="48">
        <v>10</v>
      </c>
      <c r="B13" s="75" t="s">
        <v>83</v>
      </c>
      <c r="C13" s="76" t="s">
        <v>381</v>
      </c>
      <c r="D13" s="73" t="s">
        <v>230</v>
      </c>
      <c r="E13" s="73" t="s">
        <v>84</v>
      </c>
      <c r="F13" s="74">
        <v>1001</v>
      </c>
      <c r="G13" s="73" t="s">
        <v>85</v>
      </c>
      <c r="H13" s="73" t="s">
        <v>86</v>
      </c>
      <c r="I13" s="25"/>
      <c r="N13" s="92" t="s">
        <v>177</v>
      </c>
    </row>
    <row r="14" spans="1:15">
      <c r="A14" s="48">
        <v>11</v>
      </c>
      <c r="B14" s="75" t="s">
        <v>87</v>
      </c>
      <c r="C14" s="76" t="s">
        <v>373</v>
      </c>
      <c r="D14" s="73" t="s">
        <v>231</v>
      </c>
      <c r="E14" s="73" t="s">
        <v>88</v>
      </c>
      <c r="F14" s="74">
        <v>1101</v>
      </c>
      <c r="G14" s="73" t="s">
        <v>89</v>
      </c>
      <c r="H14" s="73" t="s">
        <v>90</v>
      </c>
      <c r="I14" s="25"/>
      <c r="N14" s="92" t="s">
        <v>178</v>
      </c>
    </row>
    <row r="15" spans="1:15">
      <c r="A15" s="48">
        <v>12</v>
      </c>
      <c r="B15" s="75" t="s">
        <v>92</v>
      </c>
      <c r="C15" s="76" t="s">
        <v>93</v>
      </c>
      <c r="D15" s="73" t="s">
        <v>232</v>
      </c>
      <c r="E15" s="73" t="s">
        <v>94</v>
      </c>
      <c r="F15" s="74">
        <v>1201</v>
      </c>
      <c r="G15" s="73" t="s">
        <v>95</v>
      </c>
      <c r="H15" s="73" t="s">
        <v>96</v>
      </c>
      <c r="I15" s="25"/>
      <c r="N15" s="93" t="s">
        <v>179</v>
      </c>
    </row>
    <row r="16" spans="1:15">
      <c r="A16" s="48">
        <v>13</v>
      </c>
      <c r="B16" s="75" t="s">
        <v>97</v>
      </c>
      <c r="C16" s="76" t="s">
        <v>383</v>
      </c>
      <c r="D16" s="73" t="s">
        <v>233</v>
      </c>
      <c r="E16" s="73" t="s">
        <v>98</v>
      </c>
      <c r="F16" s="74">
        <v>1301</v>
      </c>
      <c r="G16" s="73" t="s">
        <v>99</v>
      </c>
      <c r="H16" s="73" t="s">
        <v>100</v>
      </c>
      <c r="I16" s="25"/>
    </row>
    <row r="17" spans="1:9">
      <c r="A17" s="48">
        <v>14</v>
      </c>
      <c r="B17" s="75" t="s">
        <v>102</v>
      </c>
      <c r="C17" s="76" t="s">
        <v>374</v>
      </c>
      <c r="D17" s="73" t="s">
        <v>234</v>
      </c>
      <c r="E17" s="73" t="s">
        <v>103</v>
      </c>
      <c r="F17" s="74">
        <v>1401</v>
      </c>
      <c r="G17" s="73" t="s">
        <v>104</v>
      </c>
      <c r="H17" s="73" t="s">
        <v>105</v>
      </c>
      <c r="I17" s="25"/>
    </row>
    <row r="18" spans="1:9">
      <c r="A18" s="48">
        <v>15</v>
      </c>
      <c r="B18" s="75" t="s">
        <v>106</v>
      </c>
      <c r="C18" s="76" t="s">
        <v>375</v>
      </c>
      <c r="D18" s="73" t="s">
        <v>235</v>
      </c>
      <c r="E18" s="73" t="s">
        <v>107</v>
      </c>
      <c r="F18" s="74">
        <v>1501</v>
      </c>
      <c r="G18" s="73" t="s">
        <v>108</v>
      </c>
      <c r="H18" s="73" t="s">
        <v>109</v>
      </c>
      <c r="I18" s="25"/>
    </row>
    <row r="19" spans="1:9">
      <c r="A19" s="48">
        <v>16</v>
      </c>
      <c r="B19" s="75" t="s">
        <v>110</v>
      </c>
      <c r="C19" s="76" t="s">
        <v>376</v>
      </c>
      <c r="D19" s="73" t="s">
        <v>236</v>
      </c>
      <c r="E19" s="73" t="s">
        <v>111</v>
      </c>
      <c r="F19" s="74">
        <v>1601</v>
      </c>
      <c r="G19" s="73" t="s">
        <v>112</v>
      </c>
      <c r="H19" s="73" t="s">
        <v>113</v>
      </c>
      <c r="I19" s="25"/>
    </row>
    <row r="20" spans="1:9">
      <c r="A20" s="48">
        <v>17</v>
      </c>
      <c r="B20" s="75" t="s">
        <v>114</v>
      </c>
      <c r="C20" s="76" t="s">
        <v>366</v>
      </c>
      <c r="D20" s="73" t="s">
        <v>361</v>
      </c>
      <c r="E20" s="73" t="s">
        <v>115</v>
      </c>
      <c r="F20" s="74">
        <v>1701</v>
      </c>
      <c r="G20" s="73" t="s">
        <v>116</v>
      </c>
      <c r="H20" s="73" t="s">
        <v>117</v>
      </c>
      <c r="I20" s="25"/>
    </row>
    <row r="21" spans="1:9">
      <c r="A21" s="48">
        <v>18</v>
      </c>
      <c r="B21" s="77" t="s">
        <v>118</v>
      </c>
      <c r="C21" s="76" t="s">
        <v>367</v>
      </c>
      <c r="D21" s="73" t="s">
        <v>362</v>
      </c>
      <c r="E21" s="73" t="s">
        <v>357</v>
      </c>
      <c r="F21" s="74">
        <v>1801</v>
      </c>
      <c r="G21" s="74" t="s">
        <v>351</v>
      </c>
      <c r="H21" s="73" t="s">
        <v>119</v>
      </c>
    </row>
    <row r="22" spans="1:9">
      <c r="A22" s="48">
        <v>19</v>
      </c>
      <c r="B22" s="77" t="s">
        <v>345</v>
      </c>
      <c r="C22" s="76" t="s">
        <v>346</v>
      </c>
      <c r="D22" s="73" t="s">
        <v>363</v>
      </c>
      <c r="E22" s="73" t="s">
        <v>358</v>
      </c>
      <c r="F22" s="74">
        <v>1901</v>
      </c>
      <c r="G22" s="74" t="s">
        <v>350</v>
      </c>
      <c r="H22" s="73" t="s">
        <v>354</v>
      </c>
    </row>
    <row r="23" spans="1:9">
      <c r="A23" s="48">
        <v>20</v>
      </c>
      <c r="B23" s="77" t="s">
        <v>347</v>
      </c>
      <c r="C23" s="76" t="s">
        <v>382</v>
      </c>
      <c r="D23" s="73" t="s">
        <v>364</v>
      </c>
      <c r="E23" s="73" t="s">
        <v>359</v>
      </c>
      <c r="F23" s="74">
        <v>2001</v>
      </c>
      <c r="G23" s="74" t="s">
        <v>352</v>
      </c>
      <c r="H23" s="73" t="s">
        <v>355</v>
      </c>
    </row>
    <row r="24" spans="1:9">
      <c r="A24" s="48">
        <v>21</v>
      </c>
      <c r="B24" s="77" t="s">
        <v>348</v>
      </c>
      <c r="C24" s="76" t="s">
        <v>349</v>
      </c>
      <c r="D24" s="73" t="s">
        <v>365</v>
      </c>
      <c r="E24" s="73" t="s">
        <v>360</v>
      </c>
      <c r="F24" s="74">
        <v>2101</v>
      </c>
      <c r="G24" s="74" t="s">
        <v>353</v>
      </c>
      <c r="H24" s="73" t="s">
        <v>356</v>
      </c>
    </row>
  </sheetData>
  <phoneticPr fontId="1"/>
  <pageMargins left="0.70866141732283472" right="0.70866141732283472" top="0.74803149606299213" bottom="0.74803149606299213" header="0.31496062992125984" footer="0.31496062992125984"/>
  <pageSetup paperSize="9" scale="11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5</vt:i4>
      </vt:variant>
    </vt:vector>
  </HeadingPairs>
  <TitlesOfParts>
    <vt:vector size="14" baseType="lpstr">
      <vt:lpstr>はじめに</vt:lpstr>
      <vt:lpstr>入力シート</vt:lpstr>
      <vt:lpstr>参加申込書</vt:lpstr>
      <vt:lpstr>個人組合せ用</vt:lpstr>
      <vt:lpstr>プロ用</vt:lpstr>
      <vt:lpstr>運営用②</vt:lpstr>
      <vt:lpstr>個人CSV</vt:lpstr>
      <vt:lpstr>団体CSV</vt:lpstr>
      <vt:lpstr>学校情報</vt:lpstr>
      <vt:lpstr>プロ用!Print_Area</vt:lpstr>
      <vt:lpstr>学校情報!Print_Area</vt:lpstr>
      <vt:lpstr>個人組合せ用!Print_Area</vt:lpstr>
      <vt:lpstr>参加申込書!Print_Area</vt:lpstr>
      <vt:lpstr>入力シート!Print_Area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2025-03-24T04:44:28Z</dcterms:modified>
</cp:coreProperties>
</file>